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alkowiak\Documents\Ewa\89 2018 MIX\SIWZ\"/>
    </mc:Choice>
  </mc:AlternateContent>
  <bookViews>
    <workbookView xWindow="0" yWindow="465" windowWidth="27975" windowHeight="18945"/>
  </bookViews>
  <sheets>
    <sheet name="Pakiet Nr 1" sheetId="1" r:id="rId1"/>
    <sheet name="Pakiet Nr 2" sheetId="4" r:id="rId2"/>
    <sheet name="Pakiet Nr 3" sheetId="5" r:id="rId3"/>
    <sheet name="Pakiet Nr 4" sheetId="6" r:id="rId4"/>
    <sheet name="Pakiet Nr 5" sheetId="8" r:id="rId5"/>
    <sheet name="Pakiet Nr 6" sheetId="9" r:id="rId6"/>
    <sheet name="Pakiet Nr 7" sheetId="10" r:id="rId7"/>
    <sheet name="Pakiet Nr 8" sheetId="11" r:id="rId8"/>
    <sheet name="Pakiet Nr 9" sheetId="12" r:id="rId9"/>
    <sheet name="Pakiet Nr 10" sheetId="13" r:id="rId10"/>
    <sheet name="Pakiet Nr 11" sheetId="14" r:id="rId11"/>
    <sheet name="Pakiet Nr 12" sheetId="15" r:id="rId12"/>
    <sheet name="Pakiet Nr 13" sheetId="16" r:id="rId13"/>
    <sheet name="Pakiet Nr 14" sheetId="17" r:id="rId14"/>
    <sheet name="Pakiet Nr 15" sheetId="18" r:id="rId15"/>
    <sheet name="Pakiet Nr 16" sheetId="19" r:id="rId16"/>
    <sheet name="Pakiet Nr 17" sheetId="20" r:id="rId17"/>
    <sheet name="Pakiet Nr 18" sheetId="21" r:id="rId18"/>
    <sheet name="Pakiet Nr 19" sheetId="22" r:id="rId19"/>
    <sheet name="Pakiet Nr 20" sheetId="23" r:id="rId20"/>
    <sheet name="Pakiet Nr 21" sheetId="24" r:id="rId21"/>
    <sheet name="Pakiet Nr 22" sheetId="25" r:id="rId22"/>
    <sheet name="Pakiet Nr 23" sheetId="26" r:id="rId23"/>
    <sheet name="Pakiet Nr 24" sheetId="27" r:id="rId24"/>
    <sheet name="Pakiet Nr 25" sheetId="28" r:id="rId25"/>
    <sheet name="Pakiet Nr 26" sheetId="29" r:id="rId26"/>
  </sheets>
  <definedNames>
    <definedName name="_xlnm.Print_Area" localSheetId="0">'Pakiet Nr 1'!$A$1:$K$17</definedName>
    <definedName name="_xlnm.Print_Area" localSheetId="9">'Pakiet Nr 10'!$A$1:$K$19</definedName>
    <definedName name="_xlnm.Print_Area" localSheetId="10">'Pakiet Nr 11'!$A$1:$K$17</definedName>
    <definedName name="_xlnm.Print_Area" localSheetId="11">'Pakiet Nr 12'!$A$1:$K$16</definedName>
    <definedName name="_xlnm.Print_Area" localSheetId="12">'Pakiet Nr 13'!$A$1:$K$19</definedName>
    <definedName name="_xlnm.Print_Area" localSheetId="13">'Pakiet Nr 14'!$A$1:$K$16</definedName>
    <definedName name="_xlnm.Print_Area" localSheetId="14">'Pakiet Nr 15'!$A$1:$K$16</definedName>
    <definedName name="_xlnm.Print_Area" localSheetId="15">'Pakiet Nr 16'!$A$1:$L$21</definedName>
    <definedName name="_xlnm.Print_Area" localSheetId="16">'Pakiet Nr 17'!$A$1:$K$17</definedName>
    <definedName name="_xlnm.Print_Area" localSheetId="17">'Pakiet Nr 18'!$A$1:$K$16</definedName>
    <definedName name="_xlnm.Print_Area" localSheetId="18">'Pakiet Nr 19'!$A$1:$K$17</definedName>
    <definedName name="_xlnm.Print_Area" localSheetId="19">'Pakiet Nr 20'!$A$1:$K$15</definedName>
    <definedName name="_xlnm.Print_Area" localSheetId="20">'Pakiet Nr 21'!$A$1:$K$15</definedName>
    <definedName name="_xlnm.Print_Area" localSheetId="21">'Pakiet Nr 22'!$A$1:$L$20</definedName>
    <definedName name="_xlnm.Print_Area" localSheetId="22">'Pakiet Nr 23'!$A$1:$K$19</definedName>
    <definedName name="_xlnm.Print_Area" localSheetId="23">'Pakiet Nr 24'!$A$1:$K$17</definedName>
    <definedName name="_xlnm.Print_Area" localSheetId="24">'Pakiet Nr 25'!$A$1:$K$20</definedName>
    <definedName name="_xlnm.Print_Area" localSheetId="25">'Pakiet Nr 26'!$A$1:$K$16</definedName>
    <definedName name="_xlnm.Print_Area" localSheetId="3">'Pakiet Nr 4'!$A$1:$K$16</definedName>
    <definedName name="_xlnm.Print_Area" localSheetId="4">'Pakiet Nr 5'!$A$1:$L$21</definedName>
    <definedName name="_xlnm.Print_Area" localSheetId="5">'Pakiet Nr 6'!$A$1:$L$18</definedName>
    <definedName name="_xlnm.Print_Area" localSheetId="6">'Pakiet Nr 7'!$A$1:$L$19</definedName>
    <definedName name="_xlnm.Print_Area" localSheetId="7">'Pakiet Nr 8'!$A$1:$L$19</definedName>
    <definedName name="_xlnm.Print_Area" localSheetId="8">'Pakiet Nr 9'!$A$1:$K$18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J4" i="5" s="1"/>
  <c r="G4" i="5"/>
  <c r="H4" i="4"/>
  <c r="J4" i="4" s="1"/>
  <c r="G4" i="4"/>
  <c r="F4" i="25" l="1"/>
  <c r="H4" i="25" s="1"/>
  <c r="J4" i="25" s="1"/>
  <c r="F5" i="25"/>
  <c r="H5" i="25" s="1"/>
  <c r="J5" i="25" s="1"/>
  <c r="F6" i="25"/>
  <c r="H6" i="25" s="1"/>
  <c r="J6" i="25" s="1"/>
  <c r="J8" i="25" s="1"/>
  <c r="F7" i="25"/>
  <c r="H7" i="25"/>
  <c r="J7" i="25" s="1"/>
  <c r="H8" i="25" l="1"/>
  <c r="H4" i="29" l="1"/>
  <c r="H5" i="29" s="1"/>
  <c r="G4" i="29"/>
  <c r="H8" i="28"/>
  <c r="J8" i="28" s="1"/>
  <c r="G8" i="28"/>
  <c r="H7" i="28"/>
  <c r="J7" i="28" s="1"/>
  <c r="G7" i="28"/>
  <c r="H6" i="28"/>
  <c r="J6" i="28" s="1"/>
  <c r="G6" i="28"/>
  <c r="H5" i="28"/>
  <c r="J5" i="28" s="1"/>
  <c r="G5" i="28"/>
  <c r="H4" i="28"/>
  <c r="J4" i="28" s="1"/>
  <c r="G4" i="28"/>
  <c r="H5" i="27"/>
  <c r="J5" i="27" s="1"/>
  <c r="G5" i="27"/>
  <c r="H4" i="27"/>
  <c r="H6" i="27" s="1"/>
  <c r="G4" i="27"/>
  <c r="H6" i="26"/>
  <c r="J6" i="26" s="1"/>
  <c r="G6" i="26"/>
  <c r="H5" i="26"/>
  <c r="J5" i="26" s="1"/>
  <c r="G5" i="26"/>
  <c r="H4" i="26"/>
  <c r="J4" i="26" s="1"/>
  <c r="G4" i="26"/>
  <c r="H4" i="24"/>
  <c r="J4" i="24" s="1"/>
  <c r="G4" i="24"/>
  <c r="H4" i="23"/>
  <c r="H5" i="23" s="1"/>
  <c r="G4" i="23"/>
  <c r="J4" i="22"/>
  <c r="J5" i="22" s="1"/>
  <c r="H4" i="22"/>
  <c r="H5" i="22" s="1"/>
  <c r="G4" i="22"/>
  <c r="H4" i="21"/>
  <c r="H5" i="21" s="1"/>
  <c r="G4" i="21"/>
  <c r="H5" i="20"/>
  <c r="J5" i="20" s="1"/>
  <c r="G5" i="20"/>
  <c r="H4" i="20"/>
  <c r="H6" i="20" s="1"/>
  <c r="G4" i="20"/>
  <c r="J4" i="29" l="1"/>
  <c r="J5" i="29" s="1"/>
  <c r="J9" i="28"/>
  <c r="J4" i="27"/>
  <c r="J6" i="27" s="1"/>
  <c r="J7" i="26"/>
  <c r="J4" i="23"/>
  <c r="J5" i="23" s="1"/>
  <c r="J4" i="21"/>
  <c r="J5" i="21" s="1"/>
  <c r="J4" i="20"/>
  <c r="J6" i="20" s="1"/>
  <c r="H7" i="26"/>
  <c r="H9" i="28"/>
  <c r="J5" i="24"/>
  <c r="H5" i="24"/>
  <c r="H9" i="19" l="1"/>
  <c r="J9" i="19" s="1"/>
  <c r="G9" i="19"/>
  <c r="H8" i="19"/>
  <c r="J8" i="19" s="1"/>
  <c r="G8" i="19"/>
  <c r="H7" i="19"/>
  <c r="J7" i="19" s="1"/>
  <c r="G7" i="19"/>
  <c r="J6" i="19"/>
  <c r="H6" i="19"/>
  <c r="G6" i="19"/>
  <c r="H5" i="19"/>
  <c r="J5" i="19" s="1"/>
  <c r="G5" i="19"/>
  <c r="H4" i="19"/>
  <c r="G4" i="19"/>
  <c r="H4" i="18"/>
  <c r="H5" i="18" s="1"/>
  <c r="G4" i="18"/>
  <c r="H4" i="17"/>
  <c r="J4" i="17" s="1"/>
  <c r="J5" i="17" s="1"/>
  <c r="G4" i="17"/>
  <c r="H5" i="16"/>
  <c r="J5" i="16" s="1"/>
  <c r="G5" i="16"/>
  <c r="H4" i="16"/>
  <c r="H6" i="16" s="1"/>
  <c r="G4" i="16"/>
  <c r="H4" i="15"/>
  <c r="J4" i="15" s="1"/>
  <c r="J5" i="15" s="1"/>
  <c r="G4" i="15"/>
  <c r="H4" i="14"/>
  <c r="H5" i="14" s="1"/>
  <c r="G4" i="14"/>
  <c r="H4" i="13"/>
  <c r="J4" i="13" s="1"/>
  <c r="J5" i="13" s="1"/>
  <c r="G4" i="13"/>
  <c r="H4" i="12"/>
  <c r="H5" i="12" s="1"/>
  <c r="G4" i="12"/>
  <c r="I6" i="11"/>
  <c r="K6" i="11" s="1"/>
  <c r="H6" i="11"/>
  <c r="I5" i="11"/>
  <c r="K5" i="11" s="1"/>
  <c r="H5" i="11"/>
  <c r="I4" i="11"/>
  <c r="K4" i="11" s="1"/>
  <c r="H4" i="11"/>
  <c r="I7" i="10"/>
  <c r="K7" i="10" s="1"/>
  <c r="H7" i="10"/>
  <c r="I6" i="10"/>
  <c r="K6" i="10" s="1"/>
  <c r="H6" i="10"/>
  <c r="I5" i="10"/>
  <c r="K5" i="10" s="1"/>
  <c r="H5" i="10"/>
  <c r="I4" i="10"/>
  <c r="I8" i="10" s="1"/>
  <c r="H4" i="10"/>
  <c r="I6" i="9"/>
  <c r="K6" i="9" s="1"/>
  <c r="H6" i="9"/>
  <c r="I5" i="9"/>
  <c r="K5" i="9" s="1"/>
  <c r="H5" i="9"/>
  <c r="I4" i="9"/>
  <c r="H4" i="9"/>
  <c r="I10" i="8"/>
  <c r="K10" i="8" s="1"/>
  <c r="H10" i="8"/>
  <c r="I9" i="8"/>
  <c r="K9" i="8" s="1"/>
  <c r="H9" i="8"/>
  <c r="I8" i="8"/>
  <c r="K8" i="8" s="1"/>
  <c r="H8" i="8"/>
  <c r="I7" i="8"/>
  <c r="K7" i="8" s="1"/>
  <c r="H7" i="8"/>
  <c r="I6" i="8"/>
  <c r="K6" i="8" s="1"/>
  <c r="H6" i="8"/>
  <c r="I5" i="8"/>
  <c r="K5" i="8" s="1"/>
  <c r="H5" i="8"/>
  <c r="I4" i="8"/>
  <c r="K4" i="8" s="1"/>
  <c r="H4" i="8"/>
  <c r="H5" i="1"/>
  <c r="J5" i="1" s="1"/>
  <c r="H6" i="1"/>
  <c r="J6" i="1" s="1"/>
  <c r="H7" i="1"/>
  <c r="J7" i="1" s="1"/>
  <c r="G5" i="1"/>
  <c r="G6" i="1"/>
  <c r="G7" i="1"/>
  <c r="H4" i="6"/>
  <c r="H5" i="6" s="1"/>
  <c r="G4" i="6"/>
  <c r="H10" i="19" l="1"/>
  <c r="J4" i="19"/>
  <c r="J10" i="19" s="1"/>
  <c r="J4" i="16"/>
  <c r="J4" i="12"/>
  <c r="K4" i="10"/>
  <c r="K8" i="10" s="1"/>
  <c r="I7" i="9"/>
  <c r="K11" i="8"/>
  <c r="J6" i="16"/>
  <c r="J4" i="14"/>
  <c r="J5" i="14" s="1"/>
  <c r="H5" i="15"/>
  <c r="H5" i="17"/>
  <c r="J4" i="18"/>
  <c r="J5" i="18" s="1"/>
  <c r="K7" i="11"/>
  <c r="J5" i="12"/>
  <c r="I7" i="11"/>
  <c r="H5" i="13"/>
  <c r="K4" i="9"/>
  <c r="K7" i="9" s="1"/>
  <c r="I11" i="8"/>
  <c r="J4" i="6"/>
  <c r="J5" i="6" s="1"/>
  <c r="H5" i="5"/>
  <c r="J5" i="5"/>
  <c r="H5" i="4"/>
  <c r="J5" i="4"/>
  <c r="H4" i="1" l="1"/>
  <c r="G4" i="1"/>
  <c r="J4" i="1" l="1"/>
  <c r="J8" i="1" s="1"/>
  <c r="H8" i="1"/>
</calcChain>
</file>

<file path=xl/sharedStrings.xml><?xml version="1.0" encoding="utf-8"?>
<sst xmlns="http://schemas.openxmlformats.org/spreadsheetml/2006/main" count="793" uniqueCount="153">
  <si>
    <t>Dokładna nazwa przedmiotu zamówienia</t>
  </si>
  <si>
    <t>Ilość</t>
  </si>
  <si>
    <t>Jedn. miary</t>
  </si>
  <si>
    <t>Cena jedn. netto (PLN)</t>
  </si>
  <si>
    <t>Cena jedn. brutto (PLN)</t>
  </si>
  <si>
    <t>Wartość netto (PLN)</t>
  </si>
  <si>
    <t>VAT [%]</t>
  </si>
  <si>
    <t>Wartość brutto (PLN)</t>
  </si>
  <si>
    <t>Nazwa i nr dokumentu dopuszczającego do obrotu i używania</t>
  </si>
  <si>
    <t>1</t>
  </si>
  <si>
    <t>2</t>
  </si>
  <si>
    <t>3</t>
  </si>
  <si>
    <t>4</t>
  </si>
  <si>
    <t>5</t>
  </si>
  <si>
    <t>6=5x8+5</t>
  </si>
  <si>
    <t>7=2x5</t>
  </si>
  <si>
    <t>9=7x8+7</t>
  </si>
  <si>
    <t>szt.</t>
  </si>
  <si>
    <t xml:space="preserve">Zestaw do znieczuleń zewnątrzoponowych pediatryczny. Skład zestawu Igła Tuohy 18Gx50mm z cewnikiem 20G lub 20Gx50mm z cewnikiem 24G. Cewnik zewnątrzoponowy z 3 parami laserowo wycietymi otworami. Strzykawka L.O.R. z koncówką luer z dodatkowym uszczelnieniem tłoka i oznaczeniem skali wypełnienia w kształcie paraboli. filtr zewnatrzoponowy 0,2 μm , wytrzymałość ciśnieniowa do 7 bar. Elementu mocujący filtr do skóry pacjenta, samoklejący, hipoalergiczny podkład piankowy. Łącznik filtra z cewnikiem typu zatrzaskowego. Dodatkowo mocowanie cewnika w miejscu wkłucia z piankowym przylepnym stabilizatorem i wymiennym opatrunkiem. </t>
  </si>
  <si>
    <t>Dren do żywienia enteralnego z portem ENPlus w uniwersalnym adapterze,
ostrze ENPlus, kranik z męskim łącznikiem ENFit, połączenie do pacjenta z żeńskim łącznikiem ENFit.
Możliwość połączenia do wszystkich rodzajów pojemników ( worków pustych , strzykawek, butelek
zakręcanych i zamykanych gumowym korkiem. Przejściówką do kranika z męskim łącznikiem ENFit
i połączenia do pacjenta z żeńskim łącznikiem ENFit. Kompatybilny z pompą Infusoamat Space, Wymieniony w instrukcji obsługi pompy Infusomat Space</t>
  </si>
  <si>
    <t>Zestaw do wkłuć centralnych Jednoświatłowe zestawy cewników dla pediatrii i neonatologii, zakładane metodą Seldingera, z możliwością identyfikacji położenia cewnika za pomocą odprowadzeń EKG. Cewnik wykonany z poliuretanu z miękkim końcem kontrastujący pod RTG, ze znacznikami długości. Bezpieczne mocowanie za pomocą przezroczystych skrzydełek. Prowadnica niklowo-tytanowa całkowicie odporna na załamania z elastycznym końcem. Igła Seldingera G21 (0.8 x 38 mm). Przedłużacz do lini infuzyjnej. Sterylne ostrze rozmiar 11. Kabelek łączący do EKG. Rozmiar cewnika 22G dł. 10 cm</t>
  </si>
  <si>
    <t>Dwuświatłowe zestawy cewników dla pediatrii zakładane metodą Seldingera, z możliwością identyfikacji położenia cewnika za pomocą odprowadzeń EKG. cewnik wykonany z poliuretanu z miękkim końcem, matowy, kontrastujący pod RTG, ze znacznikami długości. Bezpieczne dwupunktowe mocowanie za pomocą skrzydełek. Niklowo tytanowa  prowadnica z elastycznym końcem. Igła Seldingera G21 (0.8 x 38 mm). przedłużacz do lini infuzyjnej. sterylne ostrze rozmiar 11. Kabelek łączący do EKG. Zatyczka mocująca. Mocowanie cewnika bezszwowe . Zamknięcia kanałów automatycznymi bezigłowymi zastawkami. Rozmiary 4 F dł. cewnika 8, 13, 20 cm, kanały 22/22G  oraz 5F dł. cewnika 8, 13, 20 cm kanały 18/20G. Zamówiienie rozmiarów/długości według zapotrzebowania</t>
  </si>
  <si>
    <t xml:space="preserve">Łączna cena pakietu </t>
  </si>
  <si>
    <t xml:space="preserve">Pakiet 2. Sondy żywieniowe </t>
  </si>
  <si>
    <t xml:space="preserve">Zgłębnik nosowo-żołądkowu typu Flocare Pur CH 14-110 cm  z prowadnicą i wielofunkcyjnym łącznikiem przeznaczony do żywienia.   Dodatkowy port  do odbarczenia żołądka i podziałka centymetrowa.  Bezpieczny, łatwy do założenia, z prowadnicą. </t>
  </si>
  <si>
    <t xml:space="preserve">Pakiet 3. Prowadnica do trudnych intubacji  </t>
  </si>
  <si>
    <t xml:space="preserve">Pakiet 1. Sprzęt do znieczuleń przewodowych , żywienia, kaniule centralne pediatryczne </t>
  </si>
  <si>
    <t>Nazwa/Producent/Nr katalogowy produktu*</t>
  </si>
  <si>
    <t>Prowadnica do trudnych intubacji. Materiał o właściwościach poślizgowych, elastyczna typu Bougie. Wzmocniona na całej długości skalowana co 1 cm, zagięty koniec ułatwiający wprowadzanie. Jednorazowego użytku w kolorze zielonym. Rozmiary I.D. 3,3 lub 5,0 mm i długościach  600, 800  lub  1000 mm</t>
  </si>
  <si>
    <t>Uwaga! Niespełnienie parametrów granicznych spowoduje odrzucenie oferty</t>
  </si>
  <si>
    <t xml:space="preserve">*Dostarczymy w II etapie dokumenty folder / broszurę oferowanych wyrobów medycznych z  parametrami technicznymi przedmiotu zamówienia, umożliwiającymi weryfikację zgodności  oferowanego produktu z wymaganiami zamawiającego określonymi w SIWZ
 Wykonawca zaznaczy na poszczególnych dokumentach, którego pakietu w ofercie dotyczą. </t>
  </si>
  <si>
    <t>Określenie właściwej stawki VAT należy do Wykonawcy. Należy podać stawkę VAT obowiązującą na dzień otwarcia ofert.</t>
  </si>
  <si>
    <t>…………………</t>
  </si>
  <si>
    <t xml:space="preserve">data i podpis </t>
  </si>
  <si>
    <t>Pakiet Nr 4 Końcówki do noża harmonicznego – na potrzeby bloku operacyjnego chirurgii</t>
  </si>
  <si>
    <r>
      <rPr>
        <b/>
        <sz val="10"/>
        <rFont val="Calibri Light"/>
        <family val="1"/>
        <charset val="238"/>
        <scheme val="major"/>
      </rPr>
      <t xml:space="preserve">Jednorazowa, sterylna, końcówka do noża harmonicznego, </t>
    </r>
    <r>
      <rPr>
        <sz val="10"/>
        <rFont val="Calibri Light"/>
        <family val="1"/>
        <charset val="238"/>
        <scheme val="major"/>
      </rPr>
      <t>w formie szpaluły do cięcia długości 32cm, z ostrzem w postaci haczyka 5mm. W zestawie z kluczem dynamometrycznym. Narzędzie kompatybilne z generatorem firmy J&amp;J (Gen11)</t>
    </r>
  </si>
  <si>
    <t>Pakiet Nr 5 Blok Operacyjny różne</t>
  </si>
  <si>
    <t>Rozmiar</t>
  </si>
  <si>
    <t>Gąbka homeostatyczna ( typu Spongostan standart )  5 cm x 7 cm x 1 cm op x 20 sztuk</t>
  </si>
  <si>
    <t>5cm x 7 cm x 1 cm</t>
  </si>
  <si>
    <t xml:space="preserve">Gąbka homeostatyczna ( typu Spongostan specjal 5cm x 7 cm x 0,1 cm) op x 20 szt </t>
  </si>
  <si>
    <t>5cm x 7 cm x 0,1 cm</t>
  </si>
  <si>
    <t>Paski do zamykania ran 6 x 38 mm op x 300 szt</t>
  </si>
  <si>
    <t>6mm x 38 mm</t>
  </si>
  <si>
    <t>Kompresy gazowe 7,5 cm x 7,5 cm 12 - sto warstwowe op x 100 szt</t>
  </si>
  <si>
    <t>7,5 x 7,5</t>
  </si>
  <si>
    <t>Opatrunkek do wkłucia centralnego ( typu Tegaderm CHG)7 cm x 8,5 cm op x 25 szt</t>
  </si>
  <si>
    <t>7 cm x 8,5 cm</t>
  </si>
  <si>
    <t>Kompres oczny jałowy z wyskogatunkowej waty opatrunkowej z otuliną  z czystej bawełny , nie strzępi się , miękki, chłonny ( typu EYCOPAD ) 56 mm x 70 mm op x 25 szt</t>
  </si>
  <si>
    <t>56mm x 70 mm</t>
  </si>
  <si>
    <t>Barwne oznaczniki chirurgiczne typu Codoloops-R-2 op x 10 szt.</t>
  </si>
  <si>
    <t>op.</t>
  </si>
  <si>
    <t>Bezpieczny pojemnik tworzący  system zamknięty do materiału biopsyjnego/histopatologicznego składający się z pokrywy zawierającej środek utrwalający  i zbiornika.  Pokrywa zbudowana z elementów : 1.Tłok zakończony nakłuwaczem 2.Folia aluminiowa zgrzana z nakrętką 3.Filtr zabezpieczający 4.Przycisk uwalniający substancję utrwalającą 5.Substancja utrwalająca - Formaldechyd 4% w roztworze wodnym (10% roztwór formaliny) i &lt;2.5% metanol o łącznej objętości 20 ml 5. Pokrywa wyposażona w gwint zewnętrzny. Zbiornik wyposażony w gwint wewnętrzny służący do zamknięcia i szczelnego połączenia z pokrywą. Substancja utrwalająca uwalniana po połączeniu pokrywy ze zbiornikiem i przez wciśnięcie przycisku wbudowanego w górną część pokrywy. Opakowanie zbiorcze 24 szt.</t>
  </si>
  <si>
    <t>Bezpieczny pojemnik tworzący  system zamknięty do materiału biopsyjnego/histopatologicznego składający się z pokrywy zawierającej środek utrwalający  i zbiornika.  Pokrywa zbudowana z elementów : 1.Tłok zakończony nakłuwaczem 2.Folia aluminiowa zgrzana z nakrętką 3.Filtr zabezpieczający 4.Przycisk uwalniający substancję utrwalającą 5.Substancja utrwalająca - Formaldechyd 4% w roztworze wodnym (10% roztwór formaliny) i &lt;2.5% metanol o łącznej objętości 60 ml. 5. Pokrywa wyposażona w gwint zewnętrzny. Zbiornik wyposażony w gwint wewnętrzny służący do zamknięcia i szczelnego połączenia z pokrywą. Substancja utrwalająca uwalniana po połączeniu pokrywy ze zbiornikiem i przez wciśnięcie przycisku wbudowanego w górną część pokrywy. Opakowanie zbiorcze 18 szt.</t>
  </si>
  <si>
    <t>Kasetki biopsyjne o wymiarach maksymalnych  27.1 x 24 x 6,5 mm, z systemem V-kształtnych odpowietrzników bocznych wymuszających przepływ odczynników. Ścianki wewnętrzne muszą być nachylone i tworzyć koszyk w komorze kasetki. Dostępne w minimum 9 kolorach. Pakowanie w pudełka dozujące po max. 500 szt.</t>
  </si>
  <si>
    <t>20 ml</t>
  </si>
  <si>
    <t>60 ml</t>
  </si>
  <si>
    <t>27,1x24x6,5mm</t>
  </si>
  <si>
    <t>Pakiet Nr 6 Pojemniki biopsyjne</t>
  </si>
  <si>
    <t>Pakiet Nr 7 Matryca do regeneracji skóry</t>
  </si>
  <si>
    <t>Matryca do regeneracji skóry właściwej: dwuwarstwowy system błon służący do czasowego zastąpienia skóry właściwej mający zastosowanie w leczeniu ubytków skóry pełnej lub niepełnej grubości po usunięciu tkanek martwiczych
- Warstwa zastępująca skórę właściwą zbudowana jest z porowatej matrycy utworzonej z włókien kolagenu bydlęcego powiązanych krzyżowo i glikozo-amino-glikanu (chondroityno-6-siarczanu)
- Warstwę zastępującą naskórek stanowi cienka warstwa polisiloksanu (silikonu), mająca za zadanie zapobiec wysychaniu rany. ( Matryca typu integra )</t>
  </si>
  <si>
    <t>Matryca do regeneracji skóry właściwej:
-  dwuwarstwowy system błon służący do czasowego zastąpienia skóry właściwej mający zastosowanie w leczeniu ubytków skóry pełnej lub niepełnej grubości po usunięciu tkanek martwiczych
- Warstwa zastępująca skórę właściwą zbudowana jest z porowatej matrycy utworzonej z włókien kolagenu bydlęcego powiązanych krzyżowo i glikozo-amino-glikanu (chondroityno-6-siarczanu)
- Warstwę zastępującą naskórek stanowi cienka warstwa polisiloksanu (silikonu), mająca za zadanie zapobiec wysychaniu rany. ( Matryca typu Integra )</t>
  </si>
  <si>
    <t xml:space="preserve">Matryca do regeneracji skóry właściwej:
-  dwuwarstwowy system błon służący do czasowego zastąpienia skóry właściwej mający zastosowanie w leczeniu ubytków skóry pełnej lub niepełnej grubości po usunięciu tkanek martwiczych
- Warstwa zastępująca skórę właściwą zbudowana jest z porowatej matrycy utworzonej z włókien kolagenu bydlęcego powiązanych krzyżowo i glikozo-amino-glikanu (chondroityno-6-siarczanu)
- Warstwę zastępującą naskórek stanowi cienka warstwa polisiloksanu (silikonu), mająca za zadanie zapobiec wysychaniu rany. </t>
  </si>
  <si>
    <t>5 cm x 5 cm</t>
  </si>
  <si>
    <t>10x12,5cm</t>
  </si>
  <si>
    <t>10x25cm</t>
  </si>
  <si>
    <t>20x25cm</t>
  </si>
  <si>
    <t>Pakiet Nr 8  Implanty Blok Operacyjny</t>
  </si>
  <si>
    <r>
      <t xml:space="preserve">Implant jądra nr </t>
    </r>
    <r>
      <rPr>
        <b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( 33 mm x 26 mm ) opakowanie x 1 sztuka </t>
    </r>
  </si>
  <si>
    <t>33 mm x 26 mm</t>
  </si>
  <si>
    <r>
      <t xml:space="preserve">Implant jądra nr </t>
    </r>
    <r>
      <rPr>
        <b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 xml:space="preserve">( 42 mm x 32 mm ) opakowanie x 1 sztuka </t>
    </r>
  </si>
  <si>
    <t>42mm x 32mm</t>
  </si>
  <si>
    <r>
      <t xml:space="preserve">Implant jadra 27ml-48mm x 33mm nr </t>
    </r>
    <r>
      <rPr>
        <b/>
        <sz val="10"/>
        <color theme="1"/>
        <rFont val="Arial"/>
        <family val="2"/>
        <charset val="238"/>
      </rPr>
      <t>4</t>
    </r>
  </si>
  <si>
    <t>48mmx33mm</t>
  </si>
  <si>
    <t>op. po 500 szt.</t>
  </si>
  <si>
    <t>Pakiet Nr: 9 Koreczki do kaniul typu combi</t>
  </si>
  <si>
    <t>Pakiet Nr: 10 Zestaw do przetoczeń</t>
  </si>
  <si>
    <t>Pakiet Nr: 11 Formalina</t>
  </si>
  <si>
    <t>Pakiet Nr: 12 Pasta typu EVERY</t>
  </si>
  <si>
    <r>
      <t xml:space="preserve">Koreczki do kaniul typu combi </t>
    </r>
    <r>
      <rPr>
        <sz val="8"/>
        <rFont val="Tahoma"/>
        <family val="2"/>
        <charset val="238"/>
      </rPr>
      <t>do zamykania  końcówek Luer i Luer-Lock męskich i żeńskich; trzpień poniżej krawędzi korka; Opakowanie po 100 szt.;</t>
    </r>
    <r>
      <rPr>
        <b/>
        <sz val="8"/>
        <rFont val="Tahoma"/>
        <family val="2"/>
        <charset val="238"/>
      </rPr>
      <t xml:space="preserve"> opakowanie max 100 szt.</t>
    </r>
  </si>
  <si>
    <t>Zestawy do przetoczeń do pomp infuzyjnych typu ASCOR - ASCO SET-UNI długość 230cm</t>
  </si>
  <si>
    <r>
      <t xml:space="preserve">Formalina buforowana obojetna 10% </t>
    </r>
    <r>
      <rPr>
        <sz val="8"/>
        <rFont val="Tahoma"/>
        <family val="2"/>
        <charset val="238"/>
      </rPr>
      <t>(stężenie formaldehydu 4%) utrwalacz do badań histologicznych w pojemnikach 10l</t>
    </r>
  </si>
  <si>
    <t>l</t>
  </si>
  <si>
    <t>litr</t>
  </si>
  <si>
    <t>Pasta typu EVERY; opakowanie max 50 szt.</t>
  </si>
  <si>
    <t>Pakiet Nr: 13 Drobny sprzęt medyczny</t>
  </si>
  <si>
    <t>Pakiet Nr: 14 Maski tlenowe z nebulizatorem</t>
  </si>
  <si>
    <t>Pakiet Nr: 15 Maski tlenowe</t>
  </si>
  <si>
    <t>Pakiet Nr: 16 Kaniule, igły</t>
  </si>
  <si>
    <t>Pakiet Nr: 17 Pojemniki z formaliną (endoskopia)</t>
  </si>
  <si>
    <t>Pakiet Nr: 18 Kasetki biopsyjne</t>
  </si>
  <si>
    <t>Pakiet Nr: 19 Przyrząd typu Q-Syte</t>
  </si>
  <si>
    <t>Pakiet Nr: 20 Przyrząd do aspiracji płynów z butelek</t>
  </si>
  <si>
    <t>Pakiet Nr: 21 Elektroda neurologiczna</t>
  </si>
  <si>
    <t>Pakiet Nr: 22 Torebki strunowe</t>
  </si>
  <si>
    <t>Pakiet Nr: 23 Pojemniki na odpady medyczne</t>
  </si>
  <si>
    <t>Pakiet Nr: 24 Papiery medyczne</t>
  </si>
  <si>
    <t>Pakiet Nr: 25 Papiery do sterylizacji</t>
  </si>
  <si>
    <r>
      <rPr>
        <b/>
        <sz val="8"/>
        <rFont val="Tahoma"/>
        <family val="2"/>
        <charset val="238"/>
      </rPr>
      <t>Staza gumowa bezlateksowa</t>
    </r>
    <r>
      <rPr>
        <sz val="8"/>
        <rFont val="Tahoma"/>
        <family val="2"/>
        <charset val="238"/>
      </rPr>
      <t xml:space="preserve"> jednorazowego użytku w rolce op./25 szt; </t>
    </r>
    <r>
      <rPr>
        <b/>
        <sz val="8"/>
        <rFont val="Tahoma"/>
        <family val="2"/>
        <charset val="238"/>
      </rPr>
      <t>opakowanie max 100  szt.</t>
    </r>
  </si>
  <si>
    <r>
      <rPr>
        <b/>
        <sz val="8"/>
        <rFont val="Tahoma"/>
        <family val="2"/>
        <charset val="238"/>
      </rPr>
      <t xml:space="preserve">Woreczki do pobierania moczu </t>
    </r>
    <r>
      <rPr>
        <sz val="8"/>
        <rFont val="Tahoma"/>
        <family val="2"/>
        <charset val="238"/>
      </rPr>
      <t xml:space="preserve">dla chłopców i dziewczynek; </t>
    </r>
    <r>
      <rPr>
        <b/>
        <sz val="8"/>
        <rFont val="Tahoma"/>
        <family val="2"/>
        <charset val="238"/>
      </rPr>
      <t>opak. po 100 szt</t>
    </r>
  </si>
  <si>
    <t>rolka</t>
  </si>
  <si>
    <r>
      <rPr>
        <b/>
        <sz val="10"/>
        <rFont val="Tahoma"/>
        <family val="2"/>
        <charset val="238"/>
      </rPr>
      <t xml:space="preserve">Maska tlenowa z nebulizatorem i drenem, </t>
    </r>
    <r>
      <rPr>
        <b/>
        <u/>
        <sz val="10"/>
        <rFont val="Tahoma"/>
        <family val="2"/>
        <charset val="238"/>
      </rPr>
      <t>bez ustnika,</t>
    </r>
    <r>
      <rPr>
        <b/>
        <sz val="10"/>
        <rFont val="Tahoma"/>
        <family val="2"/>
        <charset val="238"/>
      </rPr>
      <t xml:space="preserve"> i drenem 2,1m. </t>
    </r>
    <r>
      <rPr>
        <sz val="10"/>
        <rFont val="Tahoma"/>
        <family val="2"/>
        <charset val="238"/>
      </rPr>
      <t xml:space="preserve">Wykonana z medycznego PCV, bez zawartości lateksu. Wyposażona w regulowana blaszkę na nos, gumkę mocującą, duże otwory boczne, obrotowy łącznik do nebulizatora. Nebulizator o pojemności 6ml - 8ml (skalowany co 1ml, cyfrowo co 2ml). Rozłączany dren o przekroju gwiazdkowym z ośmioma wzdłuznymi paskami wzmacniającymi, zapobiegającymi zamknięciu światła drenu z uniwersalnymi łącznikami. Wyrób sterylny, opakowanie foliowe z napisami w j. polskim oraz instrukcją użycia. Rozmiary: S, M, L, XL ; </t>
    </r>
    <r>
      <rPr>
        <b/>
        <sz val="10"/>
        <rFont val="Tahoma"/>
        <family val="2"/>
        <charset val="238"/>
      </rPr>
      <t>opakowanie max 100 szt.</t>
    </r>
  </si>
  <si>
    <r>
      <rPr>
        <b/>
        <sz val="10"/>
        <rFont val="Tahoma"/>
        <family val="2"/>
        <charset val="238"/>
      </rPr>
      <t xml:space="preserve">Maska tlenowa z drenem, sterylna dla dorosłych i  dzieci, </t>
    </r>
    <r>
      <rPr>
        <sz val="10"/>
        <rFont val="Tahoma"/>
        <family val="2"/>
        <charset val="238"/>
      </rPr>
      <t xml:space="preserve">przeznaczona do podawania tlenu z precyzyjną regulacją stężenia; rozmiary: S, M, L, XL Wykonana z nietoksycznego, przeźroczystego PCV, nie zawierająca lateksu, posiadająca regulowaną blaszkę oraz gumkę mocującą. Wyposażona w dren o długości 210 cm zakończony uniwersalnym łącznikiem, dren odporny na zagięcia o przekroju gwiazdkowym,obrotowy łącznik umożliwiający dostosowanie do pozycji pacjenta; </t>
    </r>
    <r>
      <rPr>
        <b/>
        <sz val="10"/>
        <rFont val="Tahoma"/>
        <family val="2"/>
        <charset val="238"/>
      </rPr>
      <t>opakowanie max 100 szt.</t>
    </r>
  </si>
  <si>
    <t>Kaniula dożylna 1,0 x 32 mm [20 G]; opakowanie max 50 szt.</t>
  </si>
  <si>
    <t>Kaniula dożylna 1,2 x 32 mm [18 G]; opakowanie max 50 szt.</t>
  </si>
  <si>
    <t>Kaniula dożylna 1,4 x 45 mm [17 G]; opakowanie max 50 szt.</t>
  </si>
  <si>
    <t>Kaniula dożylna 1,7 x 45 mm [14 G] ; opakowanie max 50 szt.</t>
  </si>
  <si>
    <r>
      <t xml:space="preserve">Igła iniekcyjna ostra; końcówka igły ostrzona w trzech płaszczyznach, typ szligu igły LB/BL standard długo ścięte, powierzchnia igły pokryta środkiem poślizgowym - silikonem. Nasadki barwione zgodnie z kodem ISO. Bez lateksu, bez ftalanów, sterylizowana tlenkiem etylenu. Rozmiary:  1,1 x 40 mm; 1,2 x 40 mm; </t>
    </r>
    <r>
      <rPr>
        <b/>
        <sz val="11"/>
        <rFont val="Tahoma"/>
        <family val="2"/>
        <charset val="238"/>
      </rPr>
      <t>opakowanie max 100 szt.</t>
    </r>
  </si>
  <si>
    <r>
      <rPr>
        <b/>
        <sz val="11"/>
        <rFont val="Tahoma"/>
        <family val="2"/>
        <charset val="238"/>
      </rPr>
      <t>Igła iniekcyjna ostra 1,8 x 40 mm;2,1 x 40 mm,</t>
    </r>
    <r>
      <rPr>
        <sz val="11"/>
        <rFont val="Tahoma"/>
        <family val="2"/>
        <charset val="238"/>
      </rPr>
      <t xml:space="preserve"> końcówka igły ostrzona w trzech płaszczyznach, typ szligu igły LB/BL standard długo ścięte, powierzchnia igły pokryta środkiem poślizgowym - silikonem. Nasadki barwione zgodnie z kodem ISO. Bez lateksu, bez ftalanów, sterylizowana tlenkiem etylenu; </t>
    </r>
    <r>
      <rPr>
        <b/>
        <sz val="11"/>
        <rFont val="Tahoma"/>
        <family val="2"/>
        <charset val="238"/>
      </rPr>
      <t>opakowanie max 100 szt.</t>
    </r>
  </si>
  <si>
    <r>
      <rPr>
        <b/>
        <sz val="10"/>
        <rFont val="Tahoma"/>
        <family val="2"/>
        <charset val="238"/>
      </rPr>
      <t xml:space="preserve">Bezpieczny pojemnik tworzący  system zamknięty do materiału biopsyjnego </t>
    </r>
    <r>
      <rPr>
        <sz val="10"/>
        <rFont val="Tahoma"/>
        <family val="2"/>
        <charset val="238"/>
      </rPr>
      <t xml:space="preserve">składający się z pokrywy zawierającej środek utrwalający i zbiornika.  Pokrywa zbudowana z elementów: 1. tłok zakończony nakłuwaczem, 2. folia aluminiowa zgrzana z nakrętką, 3. filtr zabezpieczający, 4. przycisk uwalniający substancję utrwalającą, 5. substancja utrwalająca - Formaldechyd 4% w roztworze wodnym [10% roztwór formaliny] i &lt;2,5% metanol o łącznej objętości </t>
    </r>
    <r>
      <rPr>
        <b/>
        <sz val="10"/>
        <rFont val="Tahoma"/>
        <family val="2"/>
        <charset val="238"/>
      </rPr>
      <t>20 ml,</t>
    </r>
    <r>
      <rPr>
        <sz val="10"/>
        <rFont val="Tahoma"/>
        <family val="2"/>
        <charset val="238"/>
      </rPr>
      <t xml:space="preserve"> 6. pokrywa wyposażona w gwint zewnętrzny. Zbiornik  wyposażony w gwint wewnętrzny służący do zamknięcia i szczelnego połączenia z pokrywą. substancja utrwalająca uwalniana po połączeniu pokrywy ze zbiornikiem i przez wciśnięcie przycisku wbudowanego w górną część pokrywy. stabilność użytkowa próbki 72 godz. udokumentowana w oryginalnej instrukcji obsługi; </t>
    </r>
    <r>
      <rPr>
        <b/>
        <sz val="10"/>
        <rFont val="Tahoma"/>
        <family val="2"/>
        <charset val="238"/>
      </rPr>
      <t>opakowanie max. 24 szt</t>
    </r>
  </si>
  <si>
    <r>
      <rPr>
        <b/>
        <sz val="10"/>
        <rFont val="Tahoma"/>
        <family val="2"/>
        <charset val="238"/>
      </rPr>
      <t xml:space="preserve">Bezpieczny pojemnik tworzący  system zamknięty do materiału biopsyjnego </t>
    </r>
    <r>
      <rPr>
        <sz val="10"/>
        <rFont val="Tahoma"/>
        <family val="2"/>
        <charset val="238"/>
      </rPr>
      <t xml:space="preserve">składający się z pokrywy zawierającej środek utrwalający i zbiornika.  Pokrywa zbudowana z elementów: 1. tłok zakończony nakłuwaczem, 2. folia aluminiowa zgrzana z nakrętką, 3. filtr zabezpieczający, 4. przycisk uwalniający substancję utrwalającą, 5. substancja utrwalająca - Formaldechyd 4% w roztworze wodnym [10% roztwór formaliny] i &lt;2,5% metanol o łącznej objętości </t>
    </r>
    <r>
      <rPr>
        <b/>
        <sz val="10"/>
        <rFont val="Tahoma"/>
        <family val="2"/>
        <charset val="238"/>
      </rPr>
      <t>60 ml</t>
    </r>
    <r>
      <rPr>
        <sz val="10"/>
        <rFont val="Tahoma"/>
        <family val="2"/>
        <charset val="238"/>
      </rPr>
      <t xml:space="preserve">, 6. pokrywa wyposażona w gwint zewnętrzny. Zbiornik  wyposażony w gwint wewnętrzny służący do zamknięcia i szczelnego połączenia z pokrywą. substancja utrwalająca uwalniana po połączeniu pokrywy ze zbiornikiem i przez wciśnięcie przycisku wbudowanego w górną część pokrywy. stabilność użytkowa próbki 72 godz. udokumentowana w oryginalnej instrukcji obsługi; </t>
    </r>
    <r>
      <rPr>
        <b/>
        <sz val="10"/>
        <rFont val="Tahoma"/>
        <family val="2"/>
        <charset val="238"/>
      </rPr>
      <t>Opakowanie max. 18 szt</t>
    </r>
  </si>
  <si>
    <r>
      <t xml:space="preserve">Przyrząd typu Q-Syte;  </t>
    </r>
    <r>
      <rPr>
        <sz val="10"/>
        <rFont val="Tahoma"/>
        <family val="2"/>
        <charset val="238"/>
      </rPr>
      <t>do dróg centralnych i obwodowych (zamkniety system żylny) opakowanie max 100 szt.</t>
    </r>
  </si>
  <si>
    <r>
      <rPr>
        <b/>
        <sz val="10"/>
        <rFont val="Tahoma"/>
        <family val="2"/>
        <charset val="238"/>
      </rPr>
      <t xml:space="preserve">Przyrząd do aspiracji płynów z butelek typu  MINI-SPIKE </t>
    </r>
    <r>
      <rPr>
        <sz val="10"/>
        <rFont val="Tahoma"/>
        <family val="2"/>
        <charset val="238"/>
      </rPr>
      <t xml:space="preserve">do wielokrotnego pobierania płynów i leków ; </t>
    </r>
    <r>
      <rPr>
        <b/>
        <sz val="10"/>
        <rFont val="Tahoma"/>
        <family val="2"/>
        <charset val="238"/>
      </rPr>
      <t>opakowanie max 50 szt.</t>
    </r>
  </si>
  <si>
    <r>
      <t xml:space="preserve">Elektroda neurologiczna  </t>
    </r>
    <r>
      <rPr>
        <sz val="10"/>
        <rFont val="Tahoma"/>
        <family val="2"/>
        <charset val="238"/>
      </rPr>
      <t xml:space="preserve">do EMG, NCS, PSG; podłoże z elestycznej pianki, wymiary: 30x20, żel ciekły zapewniający niską impedancję i doskonałą jakośc sygnału, silny i zarazem przyjazny dla skóry materiał adhezyjny, uniemożliwiający odklejanie się elektrody nawet, gdy pacjent sie poci. Powierzchnia klejąca: 461mm2. Złacze typu K na kablu o długości 150cm; </t>
    </r>
    <r>
      <rPr>
        <b/>
        <sz val="10"/>
        <rFont val="Tahoma"/>
        <family val="2"/>
        <charset val="238"/>
      </rPr>
      <t>opakowanie max 420szt.</t>
    </r>
    <r>
      <rPr>
        <sz val="10"/>
        <rFont val="Tahoma"/>
        <family val="2"/>
        <charset val="238"/>
      </rPr>
      <t xml:space="preserve"> </t>
    </r>
  </si>
  <si>
    <r>
      <t>Torebki strunowe o wymiarach 400 x 450 mm;</t>
    </r>
    <r>
      <rPr>
        <b/>
        <sz val="11"/>
        <rFont val="Tahoma"/>
        <family val="2"/>
        <charset val="238"/>
      </rPr>
      <t xml:space="preserve"> pakowane po max 200 szt</t>
    </r>
  </si>
  <si>
    <r>
      <t>Torebki strunowe o wymiarach 150 x 400 mm;</t>
    </r>
    <r>
      <rPr>
        <b/>
        <sz val="11"/>
        <rFont val="Tahoma"/>
        <family val="2"/>
        <charset val="238"/>
      </rPr>
      <t xml:space="preserve"> pakowane po max 200 szt</t>
    </r>
  </si>
  <si>
    <r>
      <t>Torebki strunowe o wymiarach 250 x 350 mm;</t>
    </r>
    <r>
      <rPr>
        <b/>
        <sz val="11"/>
        <rFont val="Tahoma"/>
        <family val="2"/>
        <charset val="238"/>
      </rPr>
      <t xml:space="preserve"> pakowane po max 200 szt</t>
    </r>
  </si>
  <si>
    <r>
      <t>Torebki strunowe o wymiarach 150 x 200 mm;</t>
    </r>
    <r>
      <rPr>
        <b/>
        <sz val="11"/>
        <rFont val="Tahoma"/>
        <family val="2"/>
        <charset val="238"/>
      </rPr>
      <t xml:space="preserve"> pakowane po max 200 szt</t>
    </r>
  </si>
  <si>
    <t>Wielkość op.  w "j.m."</t>
  </si>
  <si>
    <t>Oferowana ilość opakowań
g:h</t>
  </si>
  <si>
    <r>
      <t xml:space="preserve">Cena jednostkowa  </t>
    </r>
    <r>
      <rPr>
        <b/>
        <u/>
        <sz val="8"/>
        <rFont val="Tahoma"/>
        <family val="2"/>
        <charset val="238"/>
      </rPr>
      <t>netto / op.</t>
    </r>
  </si>
  <si>
    <t>Wartość netto
/ i* j /</t>
  </si>
  <si>
    <t>VAT 
(%)</t>
  </si>
  <si>
    <t>Wartość brutto  w zł</t>
  </si>
  <si>
    <t>Producent/ Nazwa handlowa produktu / Numer katalogowy / Klasa wyrobu medycznego
-jeżeli dotyczy</t>
  </si>
  <si>
    <t>Numer i nazwa dokumentu dopuszczającego do obrotu i do używania
/jeżeli dotyczy/</t>
  </si>
  <si>
    <t>g</t>
  </si>
  <si>
    <t>h</t>
  </si>
  <si>
    <t>i</t>
  </si>
  <si>
    <t>j</t>
  </si>
  <si>
    <t>k</t>
  </si>
  <si>
    <t>ł</t>
  </si>
  <si>
    <t>m</t>
  </si>
  <si>
    <t>n</t>
  </si>
  <si>
    <t>Jm.</t>
  </si>
  <si>
    <t>c</t>
  </si>
  <si>
    <t>RAZEM:</t>
  </si>
  <si>
    <t xml:space="preserve">Szacunkowa ilość "j.m."
</t>
  </si>
  <si>
    <t>szt</t>
  </si>
  <si>
    <r>
      <t xml:space="preserve"> Wystarczy wprowadzić dane do kolumny h) Wielkość opakowania w "j.m." oraz do kol. j) Cena jednostkowa netto/ op.</t>
    </r>
    <r>
      <rPr>
        <b/>
        <u/>
        <sz val="8"/>
        <rFont val="Tahoma"/>
        <family val="2"/>
        <charset val="238"/>
      </rPr>
      <t xml:space="preserve"> i zaakceptować bądź zmienić  stawkę podatku VAT</t>
    </r>
    <r>
      <rPr>
        <sz val="8"/>
        <rFont val="Tahoma"/>
        <family val="2"/>
        <charset val="238"/>
      </rPr>
      <t xml:space="preserve">, aby uzyskać cenę oferty.   </t>
    </r>
  </si>
  <si>
    <r>
      <t xml:space="preserve">Pojemnik na odpady medyczne 2 L,wysokość mnimum 230mm z etykietą do wpisania danych; </t>
    </r>
    <r>
      <rPr>
        <b/>
        <sz val="10"/>
        <rFont val="Tahoma"/>
        <family val="2"/>
        <charset val="238"/>
      </rPr>
      <t xml:space="preserve">opakowanie max 50 szt. </t>
    </r>
  </si>
  <si>
    <r>
      <t xml:space="preserve">Pojemnik na odpady medyczne 1 L, z etykietą do wpisania danych; </t>
    </r>
    <r>
      <rPr>
        <b/>
        <sz val="10"/>
        <rFont val="Tahoma"/>
        <family val="2"/>
        <charset val="238"/>
      </rPr>
      <t xml:space="preserve">opakowanie max 50 szt. </t>
    </r>
  </si>
  <si>
    <r>
      <t xml:space="preserve">Pojemnik na odpady medyczne 10 L, z etykietą do wpisania danych; </t>
    </r>
    <r>
      <rPr>
        <b/>
        <sz val="10"/>
        <rFont val="Tahoma"/>
        <family val="2"/>
        <charset val="238"/>
      </rPr>
      <t xml:space="preserve">opakowanie max 50 szt. </t>
    </r>
  </si>
  <si>
    <t>papier do EKG BTL do nadruku, szerokość 210</t>
  </si>
  <si>
    <t xml:space="preserve">Papier do EKG Zoll p/n 8000-03000 - 90x90x200; </t>
  </si>
  <si>
    <t>taśma do metkownicy jednorzędowej prosta biała 26x12 op.10 rolek max</t>
  </si>
  <si>
    <t>taśma do metkownicy dwurzędowej prosta biała 26x12 op.10 rolek max</t>
  </si>
  <si>
    <t>rolka barwiąca do metkownicy Bliz 17</t>
  </si>
  <si>
    <t>rolka kasowa 57x30</t>
  </si>
  <si>
    <t>rolka kasowa 110x30</t>
  </si>
  <si>
    <t>POJEMNIKI NA ODPADY MEDYCZNE 2.0 L OKRĄGŁE przeznaczone na ostre i niebezpieczne narzędzia, z nakładką do zdejmowania narzędzi, wysokość min.  30 cm.  Po założeniu pokrywy, pojemniki  są hermetycznie zamknięte na stałe. Zaopatrzone w etykietę z międzynarodowym znakiem ostrzegawczym i instrukcją użytkowania.</t>
  </si>
  <si>
    <r>
      <rPr>
        <b/>
        <sz val="11"/>
        <rFont val="Tahoma"/>
        <family val="2"/>
        <charset val="238"/>
      </rPr>
      <t xml:space="preserve">Kasetki biopsyjne </t>
    </r>
    <r>
      <rPr>
        <sz val="11"/>
        <rFont val="Tahoma"/>
        <family val="2"/>
        <charset val="238"/>
      </rPr>
      <t xml:space="preserve">o wymiarach maksymalnych 27.1 x 24 x 6,5 mm, z systemem V-kształtnych odpowietrzników bocznych wymuszających przepływ odczynników. Ścianki wewnętrzne muszą być nachylone i tworzyć koszyk w komorze kasetki. Dostępne w minimum 9 kolorach. </t>
    </r>
    <r>
      <rPr>
        <b/>
        <sz val="11"/>
        <rFont val="Tahoma"/>
        <family val="2"/>
        <charset val="238"/>
      </rPr>
      <t>Pakowanie w pudełka dozujące po  max. 500 szt</t>
    </r>
  </si>
  <si>
    <t>Pakiet Nr: 26 Pojemniki na odpady medyczne 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</si>
</sst>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 * #,##0.00_)\ &quot;zł&quot;_ ;_ * \(#,##0.00\)\ &quot;zł&quot;_ ;_ * &quot;-&quot;??_)\ &quot;zł&quot;_ ;_ @_ "/>
    <numFmt numFmtId="165" formatCode="#,##0.00\ &quot;zł&quot;"/>
    <numFmt numFmtId="166" formatCode="_-* #,##0.00\ [$zł-415]_-;\-* #,##0.00\ [$zł-415]_-;_-* &quot;-&quot;??\ [$zł-415]_-;_-@_-"/>
    <numFmt numFmtId="167" formatCode="_-* #,##0\ _z_ł_-;\-* #,##0\ _z_ł_-;_-* &quot;-&quot;??\ _z_ł_-;_-@_-"/>
  </numFmts>
  <fonts count="38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0"/>
      <name val="Arial1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7"/>
      <name val="Tahoma"/>
      <family val="2"/>
      <charset val="238"/>
    </font>
    <font>
      <b/>
      <u/>
      <sz val="8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8"/>
      <color theme="1"/>
      <name val="Tahoma"/>
      <family val="2"/>
      <charset val="238"/>
    </font>
    <font>
      <sz val="10"/>
      <color theme="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0" fontId="15" fillId="0" borderId="0"/>
  </cellStyleXfs>
  <cellXfs count="152">
    <xf numFmtId="0" fontId="0" fillId="0" borderId="0" xfId="0"/>
    <xf numFmtId="0" fontId="5" fillId="0" borderId="0" xfId="3" applyAlignment="1">
      <alignment vertical="center"/>
    </xf>
    <xf numFmtId="0" fontId="6" fillId="0" borderId="1" xfId="3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3" xfId="3" quotePrefix="1" applyFont="1" applyBorder="1" applyAlignment="1">
      <alignment horizontal="center" vertical="center" wrapText="1"/>
    </xf>
    <xf numFmtId="0" fontId="8" fillId="0" borderId="4" xfId="3" quotePrefix="1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2" fontId="10" fillId="0" borderId="1" xfId="7" applyNumberFormat="1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quotePrefix="1" applyFont="1" applyBorder="1" applyAlignment="1">
      <alignment horizontal="center" vertical="center" wrapText="1"/>
    </xf>
    <xf numFmtId="0" fontId="8" fillId="0" borderId="4" xfId="5" quotePrefix="1" applyFont="1" applyBorder="1" applyAlignment="1">
      <alignment horizontal="center" vertical="center" wrapText="1"/>
    </xf>
    <xf numFmtId="0" fontId="8" fillId="0" borderId="6" xfId="6" quotePrefix="1" applyFont="1" applyFill="1" applyBorder="1" applyAlignment="1">
      <alignment horizontal="center" vertical="center" wrapText="1"/>
    </xf>
    <xf numFmtId="0" fontId="8" fillId="0" borderId="7" xfId="3" quotePrefix="1" applyFont="1" applyBorder="1" applyAlignment="1">
      <alignment horizontal="center" vertical="center" wrapText="1"/>
    </xf>
    <xf numFmtId="0" fontId="8" fillId="0" borderId="6" xfId="4" quotePrefix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2" fontId="9" fillId="0" borderId="1" xfId="7" applyNumberFormat="1" applyFont="1" applyBorder="1" applyAlignment="1">
      <alignment horizontal="left" vertical="center" wrapText="1"/>
    </xf>
    <xf numFmtId="0" fontId="9" fillId="3" borderId="1" xfId="2" applyNumberFormat="1" applyFont="1" applyFill="1" applyBorder="1" applyAlignment="1">
      <alignment horizontal="center" vertical="center" wrapText="1"/>
    </xf>
    <xf numFmtId="2" fontId="10" fillId="3" borderId="1" xfId="7" applyNumberFormat="1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right" vertical="center"/>
    </xf>
    <xf numFmtId="0" fontId="8" fillId="3" borderId="1" xfId="4" quotePrefix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65" fontId="0" fillId="0" borderId="9" xfId="0" applyNumberFormat="1" applyBorder="1"/>
    <xf numFmtId="0" fontId="16" fillId="0" borderId="0" xfId="12" applyFont="1" applyAlignment="1">
      <alignment vertical="center"/>
    </xf>
    <xf numFmtId="0" fontId="16" fillId="0" borderId="0" xfId="11" applyFont="1" applyAlignment="1">
      <alignment wrapText="1"/>
    </xf>
    <xf numFmtId="0" fontId="16" fillId="0" borderId="0" xfId="12" applyFont="1" applyAlignment="1">
      <alignment horizontal="center" vertical="center"/>
    </xf>
    <xf numFmtId="0" fontId="18" fillId="0" borderId="0" xfId="11" applyFont="1" applyBorder="1" applyAlignment="1">
      <alignment horizontal="left" vertical="center"/>
    </xf>
    <xf numFmtId="0" fontId="18" fillId="0" borderId="0" xfId="11" applyFont="1" applyAlignment="1">
      <alignment vertical="center"/>
    </xf>
    <xf numFmtId="0" fontId="18" fillId="0" borderId="0" xfId="11" applyFont="1" applyAlignment="1">
      <alignment horizontal="center" vertical="center"/>
    </xf>
    <xf numFmtId="0" fontId="18" fillId="0" borderId="0" xfId="11" applyFont="1"/>
    <xf numFmtId="0" fontId="16" fillId="0" borderId="0" xfId="9" applyFont="1" applyAlignment="1"/>
    <xf numFmtId="0" fontId="17" fillId="0" borderId="0" xfId="9" applyFont="1"/>
    <xf numFmtId="0" fontId="20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20" fillId="0" borderId="0" xfId="3" applyFont="1" applyAlignment="1">
      <alignment vertical="center"/>
    </xf>
    <xf numFmtId="0" fontId="1" fillId="0" borderId="0" xfId="0" applyFont="1"/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1" fillId="0" borderId="3" xfId="4" quotePrefix="1" applyFont="1" applyBorder="1" applyAlignment="1">
      <alignment horizontal="center" vertical="center" wrapText="1"/>
    </xf>
    <xf numFmtId="0" fontId="21" fillId="0" borderId="4" xfId="5" quotePrefix="1" applyFont="1" applyBorder="1" applyAlignment="1">
      <alignment horizontal="center" vertical="center" wrapText="1"/>
    </xf>
    <xf numFmtId="0" fontId="21" fillId="0" borderId="6" xfId="6" quotePrefix="1" applyFont="1" applyFill="1" applyBorder="1" applyAlignment="1">
      <alignment horizontal="center" vertical="center" wrapText="1"/>
    </xf>
    <xf numFmtId="0" fontId="21" fillId="0" borderId="7" xfId="3" quotePrefix="1" applyFont="1" applyBorder="1" applyAlignment="1">
      <alignment horizontal="center" vertical="center" wrapText="1"/>
    </xf>
    <xf numFmtId="0" fontId="21" fillId="0" borderId="3" xfId="3" quotePrefix="1" applyFont="1" applyBorder="1" applyAlignment="1">
      <alignment horizontal="center" vertical="center" wrapText="1"/>
    </xf>
    <xf numFmtId="0" fontId="21" fillId="0" borderId="4" xfId="3" quotePrefix="1" applyFont="1" applyBorder="1" applyAlignment="1">
      <alignment horizontal="center" vertical="center" wrapText="1"/>
    </xf>
    <xf numFmtId="0" fontId="21" fillId="0" borderId="6" xfId="4" quotePrefix="1" applyFont="1" applyBorder="1" applyAlignment="1">
      <alignment horizontal="center" vertical="center" wrapText="1"/>
    </xf>
    <xf numFmtId="2" fontId="20" fillId="3" borderId="1" xfId="7" applyNumberFormat="1" applyFont="1" applyFill="1" applyBorder="1" applyAlignment="1">
      <alignment horizontal="left" vertical="center" wrapText="1"/>
    </xf>
    <xf numFmtId="44" fontId="20" fillId="3" borderId="1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9" xfId="0" applyNumberFormat="1" applyFont="1" applyBorder="1"/>
    <xf numFmtId="0" fontId="20" fillId="0" borderId="0" xfId="11" applyFont="1" applyBorder="1" applyAlignment="1">
      <alignment horizontal="left" vertical="center"/>
    </xf>
    <xf numFmtId="0" fontId="20" fillId="0" borderId="0" xfId="11" applyFont="1" applyAlignment="1">
      <alignment vertical="center"/>
    </xf>
    <xf numFmtId="0" fontId="20" fillId="0" borderId="0" xfId="11" applyFont="1" applyAlignment="1">
      <alignment horizontal="center" vertical="center"/>
    </xf>
    <xf numFmtId="0" fontId="20" fillId="0" borderId="0" xfId="11" applyFont="1"/>
    <xf numFmtId="0" fontId="20" fillId="0" borderId="0" xfId="11" applyFont="1" applyAlignment="1">
      <alignment wrapText="1"/>
    </xf>
    <xf numFmtId="0" fontId="20" fillId="0" borderId="0" xfId="9" applyFont="1" applyAlignment="1"/>
    <xf numFmtId="0" fontId="19" fillId="0" borderId="0" xfId="9" applyFont="1"/>
    <xf numFmtId="0" fontId="20" fillId="0" borderId="0" xfId="12" applyFont="1" applyAlignment="1">
      <alignment vertical="center"/>
    </xf>
    <xf numFmtId="0" fontId="20" fillId="0" borderId="0" xfId="12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1" fillId="0" borderId="9" xfId="1" applyFont="1" applyBorder="1"/>
    <xf numFmtId="166" fontId="5" fillId="2" borderId="1" xfId="1" applyNumberFormat="1" applyFont="1" applyFill="1" applyBorder="1" applyAlignment="1">
      <alignment horizontal="center" vertical="center"/>
    </xf>
    <xf numFmtId="166" fontId="1" fillId="0" borderId="9" xfId="1" applyNumberFormat="1" applyFont="1" applyBorder="1"/>
    <xf numFmtId="0" fontId="5" fillId="4" borderId="1" xfId="3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 wrapText="1"/>
    </xf>
    <xf numFmtId="1" fontId="5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22" fillId="0" borderId="1" xfId="17" applyNumberFormat="1" applyFont="1" applyFill="1" applyBorder="1" applyAlignment="1">
      <alignment horizontal="left" vertical="center" wrapText="1"/>
    </xf>
    <xf numFmtId="0" fontId="24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1" fontId="20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vertical="center"/>
    </xf>
    <xf numFmtId="164" fontId="20" fillId="4" borderId="1" xfId="1" applyFont="1" applyFill="1" applyBorder="1" applyAlignment="1">
      <alignment vertical="center" wrapText="1"/>
    </xf>
    <xf numFmtId="44" fontId="20" fillId="3" borderId="1" xfId="1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7" fillId="0" borderId="1" xfId="19" applyFont="1" applyBorder="1" applyAlignment="1">
      <alignment horizontal="left" vertical="center" wrapText="1"/>
    </xf>
    <xf numFmtId="0" fontId="28" fillId="0" borderId="1" xfId="19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1" xfId="19" applyFont="1" applyFill="1" applyBorder="1" applyAlignment="1">
      <alignment vertical="center" wrapText="1"/>
    </xf>
    <xf numFmtId="0" fontId="31" fillId="0" borderId="1" xfId="19" applyFont="1" applyBorder="1" applyAlignment="1">
      <alignment horizontal="left" vertical="center" wrapText="1"/>
    </xf>
    <xf numFmtId="0" fontId="31" fillId="0" borderId="1" xfId="19" applyNumberFormat="1" applyFont="1" applyBorder="1" applyAlignment="1">
      <alignment horizontal="left" vertical="center" wrapText="1"/>
    </xf>
    <xf numFmtId="0" fontId="31" fillId="0" borderId="1" xfId="19" applyFont="1" applyFill="1" applyBorder="1" applyAlignment="1">
      <alignment horizontal="left" vertical="center" wrapText="1"/>
    </xf>
    <xf numFmtId="0" fontId="34" fillId="0" borderId="1" xfId="19" applyFont="1" applyFill="1" applyBorder="1" applyAlignment="1">
      <alignment horizontal="left" vertical="center" wrapText="1"/>
    </xf>
    <xf numFmtId="0" fontId="35" fillId="0" borderId="1" xfId="19" applyFont="1" applyFill="1" applyBorder="1" applyAlignment="1">
      <alignment horizontal="left" vertical="center" wrapText="1"/>
    </xf>
    <xf numFmtId="0" fontId="34" fillId="0" borderId="1" xfId="19" applyFont="1" applyFill="1" applyBorder="1" applyAlignment="1">
      <alignment horizontal="center" vertical="center" wrapText="1"/>
    </xf>
    <xf numFmtId="167" fontId="34" fillId="0" borderId="1" xfId="18" applyNumberFormat="1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2" fillId="3" borderId="1" xfId="19" applyFont="1" applyFill="1" applyBorder="1" applyAlignment="1">
      <alignment horizontal="left" vertical="center" wrapText="1"/>
    </xf>
    <xf numFmtId="0" fontId="31" fillId="0" borderId="1" xfId="8" applyFont="1" applyFill="1" applyBorder="1" applyAlignment="1">
      <alignment horizontal="left" vertical="center" wrapText="1"/>
    </xf>
    <xf numFmtId="0" fontId="32" fillId="0" borderId="1" xfId="8" applyFont="1" applyFill="1" applyBorder="1" applyAlignment="1">
      <alignment horizontal="left" vertical="center" wrapText="1"/>
    </xf>
    <xf numFmtId="167" fontId="9" fillId="3" borderId="1" xfId="18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2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NumberFormat="1" applyFont="1" applyFill="1" applyBorder="1" applyAlignment="1">
      <alignment horizontal="center" vertical="center" wrapText="1"/>
    </xf>
    <xf numFmtId="3" fontId="27" fillId="0" borderId="10" xfId="19" applyNumberFormat="1" applyFont="1" applyBorder="1" applyAlignment="1">
      <alignment horizontal="center" vertical="center"/>
    </xf>
    <xf numFmtId="43" fontId="27" fillId="0" borderId="1" xfId="18" applyFont="1" applyFill="1" applyBorder="1" applyAlignment="1">
      <alignment horizontal="center" vertical="center" wrapText="1"/>
    </xf>
    <xf numFmtId="44" fontId="28" fillId="5" borderId="1" xfId="0" applyNumberFormat="1" applyFont="1" applyFill="1" applyBorder="1" applyAlignment="1">
      <alignment vertical="center" wrapText="1"/>
    </xf>
    <xf numFmtId="9" fontId="28" fillId="6" borderId="1" xfId="0" applyNumberFormat="1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 wrapText="1"/>
    </xf>
    <xf numFmtId="3" fontId="27" fillId="0" borderId="1" xfId="19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right" vertical="center" wrapText="1"/>
    </xf>
    <xf numFmtId="44" fontId="27" fillId="5" borderId="10" xfId="0" applyNumberFormat="1" applyFont="1" applyFill="1" applyBorder="1" applyAlignment="1">
      <alignment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8" fillId="3" borderId="0" xfId="0" applyFont="1" applyFill="1" applyAlignment="1">
      <alignment vertical="center"/>
    </xf>
    <xf numFmtId="0" fontId="31" fillId="5" borderId="1" xfId="0" applyFont="1" applyFill="1" applyBorder="1" applyAlignment="1">
      <alignment horizontal="center" vertical="center" wrapText="1"/>
    </xf>
    <xf numFmtId="0" fontId="35" fillId="0" borderId="1" xfId="19" applyFont="1" applyBorder="1" applyAlignment="1">
      <alignment horizontal="left" vertical="center" wrapText="1"/>
    </xf>
    <xf numFmtId="0" fontId="35" fillId="0" borderId="10" xfId="19" applyFont="1" applyBorder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1" fillId="0" borderId="5" xfId="4" quotePrefix="1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0" fillId="0" borderId="0" xfId="11" applyFont="1" applyAlignment="1">
      <alignment wrapText="1"/>
    </xf>
    <xf numFmtId="0" fontId="20" fillId="0" borderId="0" xfId="9" applyFont="1" applyAlignment="1"/>
    <xf numFmtId="0" fontId="4" fillId="0" borderId="0" xfId="2" applyFont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5" xfId="4" quotePrefix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6" fillId="0" borderId="0" xfId="11" applyFont="1" applyAlignment="1">
      <alignment wrapText="1"/>
    </xf>
    <xf numFmtId="0" fontId="16" fillId="0" borderId="0" xfId="9" applyFont="1" applyAlignment="1"/>
    <xf numFmtId="0" fontId="1" fillId="0" borderId="8" xfId="0" applyFont="1" applyBorder="1" applyAlignment="1">
      <alignment horizontal="center"/>
    </xf>
    <xf numFmtId="0" fontId="37" fillId="0" borderId="1" xfId="0" applyNumberFormat="1" applyFont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37" fillId="0" borderId="1" xfId="0" applyNumberFormat="1" applyFont="1" applyBorder="1" applyAlignment="1">
      <alignment wrapText="1"/>
    </xf>
    <xf numFmtId="0" fontId="35" fillId="0" borderId="1" xfId="0" applyFont="1" applyFill="1" applyBorder="1" applyAlignment="1">
      <alignment vertical="center" wrapText="1"/>
    </xf>
  </cellXfs>
  <cellStyles count="20">
    <cellStyle name="Default" xfId="7"/>
    <cellStyle name="Dziesiętny" xfId="18" builtinId="3"/>
    <cellStyle name="Normalny" xfId="0" builtinId="0"/>
    <cellStyle name="Normalny 2" xfId="9"/>
    <cellStyle name="Normalny 3" xfId="10"/>
    <cellStyle name="Normalny 4" xfId="8"/>
    <cellStyle name="Normalny 6" xfId="19"/>
    <cellStyle name="Normalny_Arkusz1" xfId="17"/>
    <cellStyle name="Normalny_Arkusz11" xfId="5"/>
    <cellStyle name="Normalny_Arkusz13" xfId="4"/>
    <cellStyle name="Normalny_Arkusz9" xfId="11"/>
    <cellStyle name="Normalny_kardiowert_w2-zal2" xfId="3"/>
    <cellStyle name="Normalny_kardiowert_w2-zal2 2" xfId="12"/>
    <cellStyle name="Normalny_pak. nr 1, 2009" xfId="6"/>
    <cellStyle name="Normalny_Przedmiot zamówienia - załącznik2" xfId="2"/>
    <cellStyle name="Procentowy 2" xfId="13"/>
    <cellStyle name="Walutowy" xfId="1" builtinId="4"/>
    <cellStyle name="Walutowy 2" xfId="15"/>
    <cellStyle name="Walutowy 3" xfId="16"/>
    <cellStyle name="Walutowy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zoomScale="30" zoomScaleNormal="70" zoomScaleSheetLayoutView="30" workbookViewId="0">
      <selection activeCell="L17" sqref="L17"/>
    </sheetView>
  </sheetViews>
  <sheetFormatPr defaultColWidth="11" defaultRowHeight="15"/>
  <cols>
    <col min="1" max="1" width="11" style="44"/>
    <col min="2" max="2" width="38.25" style="44" customWidth="1"/>
    <col min="3" max="7" width="11" style="44"/>
    <col min="8" max="8" width="13.125" style="44" bestFit="1" customWidth="1"/>
    <col min="9" max="9" width="11" style="44"/>
    <col min="10" max="10" width="12.625" style="44" bestFit="1" customWidth="1"/>
    <col min="11" max="11" width="14.5" style="44" customWidth="1"/>
    <col min="12" max="16384" width="11" style="44"/>
  </cols>
  <sheetData>
    <row r="1" spans="1:11">
      <c r="A1" s="133" t="s">
        <v>26</v>
      </c>
      <c r="B1" s="133"/>
      <c r="C1" s="133"/>
      <c r="D1" s="133"/>
      <c r="E1" s="133"/>
      <c r="F1" s="133"/>
      <c r="G1" s="133"/>
      <c r="H1" s="133"/>
      <c r="I1" s="133"/>
      <c r="J1" s="133"/>
      <c r="K1" s="43"/>
    </row>
    <row r="2" spans="1:11" ht="75">
      <c r="A2" s="134" t="s">
        <v>0</v>
      </c>
      <c r="B2" s="134"/>
      <c r="C2" s="45" t="s">
        <v>1</v>
      </c>
      <c r="D2" s="45" t="s">
        <v>2</v>
      </c>
      <c r="E2" s="46" t="s">
        <v>27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47" t="s">
        <v>8</v>
      </c>
    </row>
    <row r="3" spans="1:11">
      <c r="A3" s="135" t="s">
        <v>9</v>
      </c>
      <c r="B3" s="136"/>
      <c r="C3" s="48" t="s">
        <v>10</v>
      </c>
      <c r="D3" s="49" t="s">
        <v>11</v>
      </c>
      <c r="E3" s="50" t="s">
        <v>12</v>
      </c>
      <c r="F3" s="50" t="s">
        <v>13</v>
      </c>
      <c r="G3" s="51" t="s">
        <v>14</v>
      </c>
      <c r="H3" s="52" t="s">
        <v>15</v>
      </c>
      <c r="I3" s="52">
        <v>8</v>
      </c>
      <c r="J3" s="53" t="s">
        <v>16</v>
      </c>
      <c r="K3" s="54">
        <v>11</v>
      </c>
    </row>
    <row r="4" spans="1:11" ht="240">
      <c r="A4" s="40">
        <v>1</v>
      </c>
      <c r="B4" s="55" t="s">
        <v>18</v>
      </c>
      <c r="C4" s="6">
        <v>50</v>
      </c>
      <c r="D4" s="6" t="s">
        <v>17</v>
      </c>
      <c r="E4" s="76"/>
      <c r="F4" s="76"/>
      <c r="G4" s="73">
        <f t="shared" ref="G4:G7" si="0">ROUND(F4*(1+(I4/100)),2)</f>
        <v>0</v>
      </c>
      <c r="H4" s="73">
        <f t="shared" ref="H4:H7" si="1">C4*F4</f>
        <v>0</v>
      </c>
      <c r="I4" s="75">
        <v>8</v>
      </c>
      <c r="J4" s="71">
        <f t="shared" ref="J4:J7" si="2">H4+H4*I4/100</f>
        <v>0</v>
      </c>
      <c r="K4" s="6"/>
    </row>
    <row r="5" spans="1:11" ht="189.75" customHeight="1">
      <c r="A5" s="57">
        <v>2</v>
      </c>
      <c r="B5" s="58" t="s">
        <v>19</v>
      </c>
      <c r="C5" s="6">
        <v>365</v>
      </c>
      <c r="D5" s="6" t="s">
        <v>17</v>
      </c>
      <c r="E5" s="76"/>
      <c r="F5" s="76"/>
      <c r="G5" s="73">
        <f t="shared" si="0"/>
        <v>0</v>
      </c>
      <c r="H5" s="73">
        <f t="shared" si="1"/>
        <v>0</v>
      </c>
      <c r="I5" s="75">
        <v>8</v>
      </c>
      <c r="J5" s="71">
        <f t="shared" si="2"/>
        <v>0</v>
      </c>
      <c r="K5" s="6"/>
    </row>
    <row r="6" spans="1:11" ht="200.25" customHeight="1">
      <c r="A6" s="57">
        <v>3</v>
      </c>
      <c r="B6" s="41" t="s">
        <v>20</v>
      </c>
      <c r="C6" s="6">
        <v>10</v>
      </c>
      <c r="D6" s="6" t="s">
        <v>17</v>
      </c>
      <c r="E6" s="76"/>
      <c r="F6" s="76"/>
      <c r="G6" s="73">
        <f t="shared" si="0"/>
        <v>0</v>
      </c>
      <c r="H6" s="73">
        <f t="shared" si="1"/>
        <v>0</v>
      </c>
      <c r="I6" s="75">
        <v>8</v>
      </c>
      <c r="J6" s="71">
        <f t="shared" si="2"/>
        <v>0</v>
      </c>
      <c r="K6" s="6"/>
    </row>
    <row r="7" spans="1:11" ht="241.5" customHeight="1" thickBot="1">
      <c r="A7" s="59">
        <v>4</v>
      </c>
      <c r="B7" s="42" t="s">
        <v>21</v>
      </c>
      <c r="C7" s="6">
        <v>10</v>
      </c>
      <c r="D7" s="6" t="s">
        <v>17</v>
      </c>
      <c r="E7" s="76"/>
      <c r="F7" s="76"/>
      <c r="G7" s="73">
        <f t="shared" si="0"/>
        <v>0</v>
      </c>
      <c r="H7" s="73">
        <f t="shared" si="1"/>
        <v>0</v>
      </c>
      <c r="I7" s="75">
        <v>8</v>
      </c>
      <c r="J7" s="71">
        <f t="shared" si="2"/>
        <v>0</v>
      </c>
      <c r="K7" s="6"/>
    </row>
    <row r="8" spans="1:11" ht="15.75" thickBot="1">
      <c r="B8" s="60"/>
      <c r="E8" s="137" t="s">
        <v>22</v>
      </c>
      <c r="F8" s="137"/>
      <c r="G8" s="137"/>
      <c r="H8" s="74">
        <f>SUM(H4:H7)</f>
        <v>0</v>
      </c>
      <c r="J8" s="72">
        <f>SUM(J4:J7)</f>
        <v>0</v>
      </c>
    </row>
    <row r="10" spans="1:11">
      <c r="A10" s="62" t="s">
        <v>29</v>
      </c>
      <c r="B10" s="63"/>
      <c r="C10" s="63"/>
      <c r="D10" s="63"/>
      <c r="E10" s="64"/>
      <c r="F10" s="64"/>
      <c r="G10" s="64"/>
      <c r="H10" s="64"/>
      <c r="I10" s="64"/>
      <c r="J10" s="64"/>
    </row>
    <row r="11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1" ht="42.75" customHeight="1">
      <c r="A12" s="138" t="s">
        <v>30</v>
      </c>
      <c r="B12" s="139"/>
      <c r="C12" s="139"/>
      <c r="D12" s="139"/>
      <c r="E12" s="139"/>
      <c r="F12" s="139"/>
      <c r="G12" s="139"/>
      <c r="H12" s="139"/>
      <c r="I12" s="139"/>
      <c r="J12" s="139"/>
    </row>
    <row r="13" spans="1:11">
      <c r="A13" s="66"/>
      <c r="B13" s="67"/>
      <c r="C13" s="67"/>
      <c r="D13" s="67"/>
      <c r="E13" s="67"/>
      <c r="F13" s="67"/>
      <c r="G13" s="67"/>
      <c r="H13" s="67"/>
      <c r="I13" s="67"/>
      <c r="J13" s="67"/>
    </row>
    <row r="14" spans="1:11">
      <c r="A14" s="68" t="s">
        <v>31</v>
      </c>
      <c r="B14" s="69"/>
      <c r="C14" s="69"/>
      <c r="D14" s="69"/>
      <c r="E14" s="70"/>
      <c r="F14" s="70"/>
      <c r="G14" s="70"/>
      <c r="H14" s="70"/>
      <c r="I14" s="70"/>
      <c r="J14" s="70"/>
    </row>
    <row r="15" spans="1:11">
      <c r="A15" s="68"/>
      <c r="B15" s="69"/>
      <c r="C15" s="69"/>
      <c r="D15" s="69"/>
      <c r="E15" s="70"/>
      <c r="F15" s="70"/>
      <c r="G15" s="70"/>
      <c r="H15" s="70"/>
      <c r="I15" s="70"/>
      <c r="J15" s="70"/>
    </row>
    <row r="16" spans="1:11">
      <c r="A16" s="69"/>
      <c r="B16" s="69"/>
      <c r="C16" s="69"/>
      <c r="D16" s="69"/>
      <c r="E16" s="70"/>
      <c r="F16" s="70"/>
      <c r="G16" s="70"/>
      <c r="H16" s="70" t="s">
        <v>32</v>
      </c>
      <c r="I16" s="70"/>
      <c r="J16" s="70"/>
    </row>
    <row r="17" spans="1:10">
      <c r="A17" s="69"/>
      <c r="B17" s="69"/>
      <c r="C17" s="69"/>
      <c r="D17" s="69"/>
      <c r="E17" s="70"/>
      <c r="F17" s="70"/>
      <c r="G17" s="70"/>
      <c r="H17" s="70" t="s">
        <v>33</v>
      </c>
      <c r="I17" s="70"/>
      <c r="J17" s="70"/>
    </row>
  </sheetData>
  <mergeCells count="5">
    <mergeCell ref="A1:J1"/>
    <mergeCell ref="A2:B2"/>
    <mergeCell ref="A3:B3"/>
    <mergeCell ref="E8:G8"/>
    <mergeCell ref="A12:J12"/>
  </mergeCells>
  <pageMargins left="0.25" right="0.25" top="0.75" bottom="0.75" header="0.3" footer="0.3"/>
  <pageSetup paperSize="9" scale="78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O23" sqref="O23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76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6.25" thickBot="1">
      <c r="A4" s="23">
        <v>1</v>
      </c>
      <c r="B4" s="24" t="s">
        <v>80</v>
      </c>
      <c r="C4" s="23">
        <v>700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N22" sqref="N22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77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32.25" thickBot="1">
      <c r="A4" s="23">
        <v>1</v>
      </c>
      <c r="B4" s="96" t="s">
        <v>81</v>
      </c>
      <c r="C4" s="23">
        <v>400</v>
      </c>
      <c r="D4" s="25" t="s">
        <v>83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N18" sqref="N18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6.5" thickBot="1">
      <c r="A4" s="23">
        <v>1</v>
      </c>
      <c r="B4" s="98" t="s">
        <v>84</v>
      </c>
      <c r="C4" s="23">
        <v>200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100" workbookViewId="0">
      <selection activeCell="I36" sqref="I3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85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1">
      <c r="A4" s="23">
        <v>1</v>
      </c>
      <c r="B4" s="97" t="s">
        <v>98</v>
      </c>
      <c r="C4" s="23">
        <v>500</v>
      </c>
      <c r="D4" s="25" t="s">
        <v>100</v>
      </c>
      <c r="E4" s="75"/>
      <c r="F4" s="77"/>
      <c r="G4" s="26">
        <f t="shared" ref="G4:G5" si="0">ROUND(F4*(1+(I4/100)),2)</f>
        <v>0</v>
      </c>
      <c r="H4" s="27">
        <f t="shared" ref="H4:H5" si="1">C4*F4</f>
        <v>0</v>
      </c>
      <c r="I4" s="78">
        <v>8</v>
      </c>
      <c r="J4" s="27">
        <f t="shared" ref="J4:J5" si="2">H4+H4*I4/100</f>
        <v>0</v>
      </c>
      <c r="K4" s="28"/>
    </row>
    <row r="5" spans="1:11" ht="21.75" thickBot="1">
      <c r="A5" s="19">
        <v>2</v>
      </c>
      <c r="B5" s="99" t="s">
        <v>99</v>
      </c>
      <c r="C5" s="19">
        <v>5000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 ht="16.5" thickBot="1">
      <c r="B6" s="21"/>
      <c r="E6" s="144" t="s">
        <v>22</v>
      </c>
      <c r="F6" s="144"/>
      <c r="G6" s="144"/>
      <c r="H6" s="30">
        <f>SUM(H4:H5)</f>
        <v>0</v>
      </c>
      <c r="J6" s="30">
        <f>SUM(J4:J5)</f>
        <v>0</v>
      </c>
    </row>
    <row r="8" spans="1:11">
      <c r="A8" s="34" t="s">
        <v>29</v>
      </c>
      <c r="B8" s="35"/>
      <c r="C8" s="35"/>
      <c r="D8" s="35"/>
      <c r="E8" s="36"/>
      <c r="F8" s="36"/>
      <c r="G8" s="36"/>
      <c r="H8" s="36"/>
      <c r="I8" s="36"/>
      <c r="J8" s="36"/>
    </row>
    <row r="9" spans="1:1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1" ht="38.25" customHeight="1">
      <c r="A10" s="145" t="s">
        <v>30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1" spans="1:11">
      <c r="A11" s="32"/>
      <c r="B11" s="38"/>
      <c r="C11" s="38"/>
      <c r="D11" s="38"/>
      <c r="E11" s="38"/>
      <c r="F11" s="38"/>
      <c r="G11" s="38"/>
      <c r="H11" s="38"/>
      <c r="I11" s="38"/>
      <c r="J11" s="38"/>
    </row>
    <row r="12" spans="1:11">
      <c r="A12" s="39" t="s">
        <v>31</v>
      </c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9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32</v>
      </c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33</v>
      </c>
      <c r="I16" s="33"/>
      <c r="J16" s="33"/>
    </row>
  </sheetData>
  <mergeCells count="5">
    <mergeCell ref="A1:J1"/>
    <mergeCell ref="A2:B2"/>
    <mergeCell ref="A3:B3"/>
    <mergeCell ref="E6:G6"/>
    <mergeCell ref="A10:J10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N13" sqref="N13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86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95" customHeight="1" thickBot="1">
      <c r="A4" s="23">
        <v>1</v>
      </c>
      <c r="B4" s="100" t="s">
        <v>101</v>
      </c>
      <c r="C4" s="23">
        <v>4000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1" max="1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L17" sqref="L17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87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66.5" customHeight="1" thickBot="1">
      <c r="A4" s="23">
        <v>1</v>
      </c>
      <c r="B4" s="101" t="s">
        <v>102</v>
      </c>
      <c r="C4" s="23">
        <v>2500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60" zoomScaleNormal="70" workbookViewId="0">
      <selection activeCell="P9" sqref="P9"/>
    </sheetView>
  </sheetViews>
  <sheetFormatPr defaultColWidth="11" defaultRowHeight="15.75"/>
  <cols>
    <col min="2" max="2" width="35.875" customWidth="1"/>
    <col min="3" max="3" width="16.375" bestFit="1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88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8.5">
      <c r="A4" s="23">
        <v>1</v>
      </c>
      <c r="B4" s="103" t="s">
        <v>103</v>
      </c>
      <c r="C4" s="105">
        <v>700</v>
      </c>
      <c r="D4" s="25" t="s">
        <v>17</v>
      </c>
      <c r="E4" s="75"/>
      <c r="F4" s="77"/>
      <c r="G4" s="26">
        <f t="shared" ref="G4:G9" si="0">ROUND(F4*(1+(I4/100)),2)</f>
        <v>0</v>
      </c>
      <c r="H4" s="27">
        <f t="shared" ref="H4:H9" si="1">C4*F4</f>
        <v>0</v>
      </c>
      <c r="I4" s="78">
        <v>8</v>
      </c>
      <c r="J4" s="27">
        <f t="shared" ref="J4:J9" si="2">H4+H4*I4/100</f>
        <v>0</v>
      </c>
      <c r="K4" s="28"/>
    </row>
    <row r="5" spans="1:11" ht="28.5">
      <c r="A5" s="19">
        <v>2</v>
      </c>
      <c r="B5" s="103" t="s">
        <v>104</v>
      </c>
      <c r="C5" s="105">
        <v>700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 ht="28.5">
      <c r="A6" s="19">
        <v>3</v>
      </c>
      <c r="B6" s="103" t="s">
        <v>105</v>
      </c>
      <c r="C6" s="105">
        <v>700</v>
      </c>
      <c r="D6" s="19" t="s">
        <v>17</v>
      </c>
      <c r="E6" s="80"/>
      <c r="F6" s="80"/>
      <c r="G6" s="26">
        <f t="shared" si="0"/>
        <v>0</v>
      </c>
      <c r="H6" s="27">
        <f t="shared" si="1"/>
        <v>0</v>
      </c>
      <c r="I6" s="79">
        <v>8</v>
      </c>
      <c r="J6" s="27">
        <f t="shared" si="2"/>
        <v>0</v>
      </c>
      <c r="K6" s="19"/>
    </row>
    <row r="7" spans="1:11" ht="28.5">
      <c r="A7" s="23">
        <v>4</v>
      </c>
      <c r="B7" s="103" t="s">
        <v>106</v>
      </c>
      <c r="C7" s="105">
        <v>300</v>
      </c>
      <c r="D7" s="19" t="s">
        <v>17</v>
      </c>
      <c r="E7" s="80"/>
      <c r="F7" s="80"/>
      <c r="G7" s="26">
        <f t="shared" si="0"/>
        <v>0</v>
      </c>
      <c r="H7" s="27">
        <f t="shared" si="1"/>
        <v>0</v>
      </c>
      <c r="I7" s="79">
        <v>8</v>
      </c>
      <c r="J7" s="27">
        <f t="shared" si="2"/>
        <v>0</v>
      </c>
      <c r="K7" s="19"/>
    </row>
    <row r="8" spans="1:11" ht="142.5">
      <c r="A8" s="19">
        <v>5</v>
      </c>
      <c r="B8" s="104" t="s">
        <v>107</v>
      </c>
      <c r="C8" s="106">
        <v>115000</v>
      </c>
      <c r="D8" s="19" t="s">
        <v>17</v>
      </c>
      <c r="E8" s="80"/>
      <c r="F8" s="80"/>
      <c r="G8" s="26">
        <f t="shared" si="0"/>
        <v>0</v>
      </c>
      <c r="H8" s="27">
        <f t="shared" si="1"/>
        <v>0</v>
      </c>
      <c r="I8" s="79">
        <v>8</v>
      </c>
      <c r="J8" s="27">
        <f t="shared" si="2"/>
        <v>0</v>
      </c>
      <c r="K8" s="19"/>
    </row>
    <row r="9" spans="1:11" ht="143.25" thickBot="1">
      <c r="A9" s="19">
        <v>6</v>
      </c>
      <c r="B9" s="104" t="s">
        <v>108</v>
      </c>
      <c r="C9" s="106">
        <v>10000</v>
      </c>
      <c r="D9" s="19" t="s">
        <v>17</v>
      </c>
      <c r="E9" s="80"/>
      <c r="F9" s="80"/>
      <c r="G9" s="26">
        <f t="shared" si="0"/>
        <v>0</v>
      </c>
      <c r="H9" s="27">
        <f t="shared" si="1"/>
        <v>0</v>
      </c>
      <c r="I9" s="79">
        <v>8</v>
      </c>
      <c r="J9" s="27">
        <f t="shared" si="2"/>
        <v>0</v>
      </c>
      <c r="K9" s="19"/>
    </row>
    <row r="10" spans="1:11" ht="16.5" thickBot="1">
      <c r="B10" s="21"/>
      <c r="E10" s="144" t="s">
        <v>22</v>
      </c>
      <c r="F10" s="144"/>
      <c r="G10" s="144"/>
      <c r="H10" s="30">
        <f>SUM(H4:H9)</f>
        <v>0</v>
      </c>
      <c r="J10" s="30">
        <f>SUM(J4:J9)</f>
        <v>0</v>
      </c>
    </row>
    <row r="12" spans="1:11">
      <c r="A12" s="34" t="s">
        <v>29</v>
      </c>
      <c r="B12" s="35"/>
      <c r="C12" s="35"/>
      <c r="D12" s="35"/>
      <c r="E12" s="36"/>
      <c r="F12" s="36"/>
      <c r="G12" s="36"/>
      <c r="H12" s="36"/>
      <c r="I12" s="36"/>
      <c r="J12" s="36"/>
    </row>
    <row r="13" spans="1:11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1" ht="38.25" customHeight="1">
      <c r="A14" s="145" t="s">
        <v>30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1">
      <c r="A15" s="32"/>
      <c r="B15" s="38"/>
      <c r="C15" s="38"/>
      <c r="D15" s="38"/>
      <c r="E15" s="38"/>
      <c r="F15" s="38"/>
      <c r="G15" s="38"/>
      <c r="H15" s="38"/>
      <c r="I15" s="38"/>
      <c r="J15" s="38"/>
    </row>
    <row r="16" spans="1:11">
      <c r="A16" s="39" t="s">
        <v>31</v>
      </c>
      <c r="B16" s="31"/>
      <c r="C16" s="31"/>
      <c r="D16" s="31"/>
      <c r="E16" s="33"/>
      <c r="F16" s="33"/>
      <c r="G16" s="33"/>
      <c r="H16" s="33"/>
      <c r="I16" s="33"/>
      <c r="J16" s="33"/>
    </row>
    <row r="17" spans="1:10">
      <c r="A17" s="39"/>
      <c r="B17" s="31"/>
      <c r="C17" s="31"/>
      <c r="D17" s="31"/>
      <c r="E17" s="33"/>
      <c r="F17" s="33"/>
      <c r="G17" s="33"/>
      <c r="H17" s="33"/>
      <c r="I17" s="33"/>
      <c r="J17" s="33"/>
    </row>
    <row r="18" spans="1:10">
      <c r="A18" s="31"/>
      <c r="B18" s="31"/>
      <c r="C18" s="31"/>
      <c r="D18" s="31"/>
      <c r="E18" s="33"/>
      <c r="F18" s="33"/>
      <c r="G18" s="33"/>
      <c r="H18" s="33"/>
      <c r="I18" s="33"/>
      <c r="J18" s="33"/>
    </row>
    <row r="19" spans="1:10">
      <c r="A19" s="31"/>
      <c r="B19" s="31"/>
      <c r="C19" s="31"/>
      <c r="D19" s="31"/>
      <c r="E19" s="33"/>
      <c r="F19" s="33"/>
      <c r="G19" s="33"/>
      <c r="H19" s="33" t="s">
        <v>32</v>
      </c>
      <c r="I19" s="33"/>
      <c r="J19" s="33"/>
    </row>
    <row r="20" spans="1:10">
      <c r="A20" s="31"/>
      <c r="B20" s="31"/>
      <c r="C20" s="31"/>
      <c r="D20" s="31"/>
      <c r="E20" s="33"/>
      <c r="F20" s="33"/>
      <c r="G20" s="33"/>
      <c r="H20" s="33" t="s">
        <v>33</v>
      </c>
      <c r="I20" s="33"/>
      <c r="J20" s="33"/>
    </row>
  </sheetData>
  <mergeCells count="5">
    <mergeCell ref="A1:J1"/>
    <mergeCell ref="A2:B2"/>
    <mergeCell ref="A3:B3"/>
    <mergeCell ref="E10:G10"/>
    <mergeCell ref="A14:J14"/>
  </mergeCells>
  <pageMargins left="0.25" right="0.25" top="0.75" bottom="0.75" header="0.3" footer="0.3"/>
  <pageSetup paperSize="9" scale="78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8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7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89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64.75" customHeight="1">
      <c r="A4" s="23">
        <v>1</v>
      </c>
      <c r="B4" s="107" t="s">
        <v>109</v>
      </c>
      <c r="C4" s="23">
        <v>1000</v>
      </c>
      <c r="D4" s="25" t="s">
        <v>17</v>
      </c>
      <c r="E4" s="75"/>
      <c r="F4" s="77"/>
      <c r="G4" s="26">
        <f t="shared" ref="G4:G5" si="0">ROUND(F4*(1+(I4/100)),2)</f>
        <v>0</v>
      </c>
      <c r="H4" s="27">
        <f t="shared" ref="H4:H5" si="1">C4*F4</f>
        <v>0</v>
      </c>
      <c r="I4" s="78">
        <v>8</v>
      </c>
      <c r="J4" s="27">
        <f t="shared" ref="J4:J5" si="2">H4+H4*I4/100</f>
        <v>0</v>
      </c>
      <c r="K4" s="28"/>
    </row>
    <row r="5" spans="1:11" ht="262.5" customHeight="1" thickBot="1">
      <c r="A5" s="19">
        <v>2</v>
      </c>
      <c r="B5" s="108" t="s">
        <v>110</v>
      </c>
      <c r="C5" s="19">
        <v>300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 ht="16.5" thickBot="1">
      <c r="B6" s="21"/>
      <c r="E6" s="144" t="s">
        <v>22</v>
      </c>
      <c r="F6" s="144"/>
      <c r="G6" s="144"/>
      <c r="H6" s="30">
        <f>SUM(H4:H5)</f>
        <v>0</v>
      </c>
      <c r="J6" s="30">
        <f>SUM(J4:J5)</f>
        <v>0</v>
      </c>
    </row>
    <row r="8" spans="1:11">
      <c r="A8" s="34" t="s">
        <v>29</v>
      </c>
      <c r="B8" s="35"/>
      <c r="C8" s="35"/>
      <c r="D8" s="35"/>
      <c r="E8" s="36"/>
      <c r="F8" s="36"/>
      <c r="G8" s="36"/>
      <c r="H8" s="36"/>
      <c r="I8" s="36"/>
      <c r="J8" s="36"/>
    </row>
    <row r="9" spans="1:1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1" ht="38.25" customHeight="1">
      <c r="A10" s="145" t="s">
        <v>30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1" spans="1:11">
      <c r="A11" s="32"/>
      <c r="B11" s="38"/>
      <c r="C11" s="38"/>
      <c r="D11" s="38"/>
      <c r="E11" s="38"/>
      <c r="F11" s="38"/>
      <c r="G11" s="38"/>
      <c r="H11" s="38"/>
      <c r="I11" s="38"/>
      <c r="J11" s="38"/>
    </row>
    <row r="12" spans="1:11">
      <c r="A12" s="39" t="s">
        <v>31</v>
      </c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9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32</v>
      </c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33</v>
      </c>
      <c r="I16" s="33"/>
      <c r="J16" s="33"/>
    </row>
  </sheetData>
  <mergeCells count="5">
    <mergeCell ref="A1:J1"/>
    <mergeCell ref="A2:B2"/>
    <mergeCell ref="A3:B3"/>
    <mergeCell ref="E6:G6"/>
    <mergeCell ref="A10:J10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M12" sqref="M12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90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66.5" customHeight="1" thickBot="1">
      <c r="A4" s="23">
        <v>1</v>
      </c>
      <c r="B4" s="151" t="s">
        <v>151</v>
      </c>
      <c r="C4" s="23">
        <v>1000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Q10" sqref="Q10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91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54" customHeight="1" thickBot="1">
      <c r="A4" s="23">
        <v>1</v>
      </c>
      <c r="B4" s="109" t="s">
        <v>111</v>
      </c>
      <c r="C4" s="23">
        <v>700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B4" sqref="B4"/>
    </sheetView>
  </sheetViews>
  <sheetFormatPr defaultColWidth="11" defaultRowHeight="15.75"/>
  <cols>
    <col min="2" max="2" width="35.875" customWidth="1"/>
    <col min="8" max="8" width="11.375" bestFit="1" customWidth="1"/>
  </cols>
  <sheetData>
    <row r="1" spans="1:11">
      <c r="A1" s="140" t="s">
        <v>23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8" t="s">
        <v>1</v>
      </c>
      <c r="D2" s="8" t="s">
        <v>2</v>
      </c>
      <c r="E2" s="46" t="s">
        <v>27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96.75" customHeight="1" thickBot="1">
      <c r="A4" s="16">
        <v>1</v>
      </c>
      <c r="B4" s="7" t="s">
        <v>24</v>
      </c>
      <c r="C4" s="6">
        <v>365</v>
      </c>
      <c r="D4" s="6" t="s">
        <v>17</v>
      </c>
      <c r="E4" s="75"/>
      <c r="F4" s="77"/>
      <c r="G4" s="73">
        <f t="shared" ref="G4" si="0">ROUND(F4*(1+(I4/100)),2)</f>
        <v>0</v>
      </c>
      <c r="H4" s="73">
        <f t="shared" ref="H4" si="1">C4*F4</f>
        <v>0</v>
      </c>
      <c r="I4" s="75">
        <v>8</v>
      </c>
      <c r="J4" s="71">
        <f t="shared" ref="J4" si="2">H4+H4*I4/100</f>
        <v>0</v>
      </c>
      <c r="K4" s="6"/>
    </row>
    <row r="5" spans="1:11" ht="24.95" customHeight="1" thickBot="1">
      <c r="B5" s="21"/>
      <c r="E5" s="144" t="s">
        <v>22</v>
      </c>
      <c r="F5" s="144"/>
      <c r="G5" s="144"/>
      <c r="H5" s="30">
        <f>SUM(H4)</f>
        <v>0</v>
      </c>
      <c r="J5" s="30">
        <f>SUM(J4)</f>
        <v>0</v>
      </c>
    </row>
    <row r="6" spans="1:11" ht="27.95" customHeight="1"/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 ht="10.5" customHeight="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 ht="9" customHeight="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9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O17" sqref="O17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92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51.75" thickBot="1">
      <c r="A4" s="23">
        <v>1</v>
      </c>
      <c r="B4" s="110" t="s">
        <v>112</v>
      </c>
      <c r="C4" s="23">
        <v>14000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zoomScalePageLayoutView="60" workbookViewId="0">
      <selection activeCell="N18" sqref="N18"/>
    </sheetView>
  </sheetViews>
  <sheetFormatPr defaultColWidth="11" defaultRowHeight="15.75"/>
  <cols>
    <col min="2" max="2" width="35.875" customWidth="1"/>
    <col min="3" max="3" width="12.5" bestFit="1" customWidth="1"/>
    <col min="5" max="5" width="13.62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28.25" thickBot="1">
      <c r="A4" s="23">
        <v>1</v>
      </c>
      <c r="B4" s="111" t="s">
        <v>113</v>
      </c>
      <c r="C4" s="112">
        <v>10000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4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1" max="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60" zoomScaleNormal="90" zoomScalePageLayoutView="60" workbookViewId="0">
      <selection activeCell="P19" sqref="P19"/>
    </sheetView>
  </sheetViews>
  <sheetFormatPr defaultColWidth="11" defaultRowHeight="15.75"/>
  <cols>
    <col min="2" max="2" width="28.375" customWidth="1"/>
    <col min="5" max="5" width="12.125" customWidth="1"/>
    <col min="7" max="7" width="11.375" bestFit="1" customWidth="1"/>
    <col min="8" max="8" width="14.5" customWidth="1"/>
  </cols>
  <sheetData>
    <row r="1" spans="1:12">
      <c r="A1" s="140" t="s">
        <v>94</v>
      </c>
      <c r="B1" s="140"/>
      <c r="C1" s="140"/>
      <c r="D1" s="140"/>
      <c r="E1" s="140"/>
      <c r="F1" s="140"/>
      <c r="G1" s="140"/>
      <c r="H1" s="1"/>
    </row>
    <row r="2" spans="1:12" ht="84">
      <c r="A2" s="141" t="s">
        <v>0</v>
      </c>
      <c r="B2" s="141"/>
      <c r="C2" s="113" t="s">
        <v>134</v>
      </c>
      <c r="D2" s="113" t="s">
        <v>137</v>
      </c>
      <c r="E2" s="113" t="s">
        <v>118</v>
      </c>
      <c r="F2" s="113" t="s">
        <v>119</v>
      </c>
      <c r="G2" s="114" t="s">
        <v>120</v>
      </c>
      <c r="H2" s="114" t="s">
        <v>121</v>
      </c>
      <c r="I2" s="113" t="s">
        <v>122</v>
      </c>
      <c r="J2" s="113" t="s">
        <v>123</v>
      </c>
      <c r="K2" s="113" t="s">
        <v>124</v>
      </c>
      <c r="L2" s="113" t="s">
        <v>125</v>
      </c>
    </row>
    <row r="3" spans="1:12">
      <c r="A3" s="142" t="s">
        <v>9</v>
      </c>
      <c r="B3" s="143"/>
      <c r="C3" s="113" t="s">
        <v>135</v>
      </c>
      <c r="D3" s="113" t="s">
        <v>126</v>
      </c>
      <c r="E3" s="113" t="s">
        <v>127</v>
      </c>
      <c r="F3" s="115" t="s">
        <v>128</v>
      </c>
      <c r="G3" s="113" t="s">
        <v>129</v>
      </c>
      <c r="H3" s="113" t="s">
        <v>130</v>
      </c>
      <c r="I3" s="113" t="s">
        <v>82</v>
      </c>
      <c r="J3" s="113" t="s">
        <v>131</v>
      </c>
      <c r="K3" s="113" t="s">
        <v>132</v>
      </c>
      <c r="L3" s="113" t="s">
        <v>133</v>
      </c>
    </row>
    <row r="4" spans="1:12" ht="60" customHeight="1">
      <c r="A4" s="23">
        <v>1</v>
      </c>
      <c r="B4" s="104" t="s">
        <v>114</v>
      </c>
      <c r="C4" s="122" t="s">
        <v>138</v>
      </c>
      <c r="D4" s="116">
        <v>2000</v>
      </c>
      <c r="E4" s="75"/>
      <c r="F4" s="117" t="e">
        <f>ROUND(D4/E4,2)</f>
        <v>#DIV/0!</v>
      </c>
      <c r="G4" s="75"/>
      <c r="H4" s="118" t="e">
        <f>ROUND(F4*G4,2)</f>
        <v>#DIV/0!</v>
      </c>
      <c r="I4" s="119">
        <v>0.23</v>
      </c>
      <c r="J4" s="118" t="e">
        <f>ROUND(H4*I4+H4,2)</f>
        <v>#DIV/0!</v>
      </c>
      <c r="K4" s="120"/>
      <c r="L4" s="120"/>
    </row>
    <row r="5" spans="1:12" ht="60" customHeight="1">
      <c r="A5" s="19">
        <v>2</v>
      </c>
      <c r="B5" s="104" t="s">
        <v>115</v>
      </c>
      <c r="C5" s="122" t="s">
        <v>138</v>
      </c>
      <c r="D5" s="121">
        <v>2000</v>
      </c>
      <c r="E5" s="75"/>
      <c r="F5" s="117" t="e">
        <f>ROUND(D5/E5,2)</f>
        <v>#DIV/0!</v>
      </c>
      <c r="G5" s="75"/>
      <c r="H5" s="118" t="e">
        <f>ROUND(F5*G5,2)</f>
        <v>#DIV/0!</v>
      </c>
      <c r="I5" s="119">
        <v>0.23</v>
      </c>
      <c r="J5" s="118" t="e">
        <f>ROUND(H5*I5+H5,2)</f>
        <v>#DIV/0!</v>
      </c>
      <c r="K5" s="120"/>
      <c r="L5" s="120"/>
    </row>
    <row r="6" spans="1:12" ht="60" customHeight="1">
      <c r="A6" s="19">
        <v>3</v>
      </c>
      <c r="B6" s="104" t="s">
        <v>116</v>
      </c>
      <c r="C6" s="122" t="s">
        <v>138</v>
      </c>
      <c r="D6" s="121">
        <v>2000</v>
      </c>
      <c r="E6" s="75"/>
      <c r="F6" s="117" t="e">
        <f t="shared" ref="F6:F7" si="0">ROUND(D6/E6,2)</f>
        <v>#DIV/0!</v>
      </c>
      <c r="G6" s="75"/>
      <c r="H6" s="118" t="e">
        <f t="shared" ref="H6:H7" si="1">ROUND(F6*G6,2)</f>
        <v>#DIV/0!</v>
      </c>
      <c r="I6" s="119">
        <v>0.23</v>
      </c>
      <c r="J6" s="118" t="e">
        <f t="shared" ref="J6:J7" si="2">ROUND(H6*I6+H6,2)</f>
        <v>#DIV/0!</v>
      </c>
      <c r="K6" s="120"/>
      <c r="L6" s="120"/>
    </row>
    <row r="7" spans="1:12" ht="60" customHeight="1">
      <c r="A7" s="23">
        <v>4</v>
      </c>
      <c r="B7" s="104" t="s">
        <v>117</v>
      </c>
      <c r="C7" s="122" t="s">
        <v>138</v>
      </c>
      <c r="D7" s="121">
        <v>2000</v>
      </c>
      <c r="E7" s="75"/>
      <c r="F7" s="117" t="e">
        <f t="shared" si="0"/>
        <v>#DIV/0!</v>
      </c>
      <c r="G7" s="75"/>
      <c r="H7" s="118" t="e">
        <f t="shared" si="1"/>
        <v>#DIV/0!</v>
      </c>
      <c r="I7" s="119">
        <v>0.23</v>
      </c>
      <c r="J7" s="118" t="e">
        <f t="shared" si="2"/>
        <v>#DIV/0!</v>
      </c>
      <c r="K7" s="120"/>
      <c r="L7" s="120"/>
    </row>
    <row r="8" spans="1:12">
      <c r="B8" s="21"/>
      <c r="D8" s="128"/>
      <c r="E8" s="126"/>
      <c r="G8" s="123" t="s">
        <v>136</v>
      </c>
      <c r="H8" s="124" t="e">
        <f>SUBTOTAL(9,H6:H7)</f>
        <v>#DIV/0!</v>
      </c>
      <c r="I8" s="125"/>
      <c r="J8" s="124" t="e">
        <f>SUBTOTAL(9,J6:J7)</f>
        <v>#DIV/0!</v>
      </c>
    </row>
    <row r="9" spans="1:12">
      <c r="D9" s="127"/>
      <c r="E9" s="127"/>
    </row>
    <row r="10" spans="1:12">
      <c r="A10" s="34" t="s">
        <v>29</v>
      </c>
      <c r="B10" s="35"/>
      <c r="C10" s="35"/>
      <c r="D10" s="36"/>
      <c r="E10" s="36"/>
      <c r="F10" s="36"/>
      <c r="G10" s="36"/>
    </row>
    <row r="11" spans="1:12">
      <c r="A11" s="129" t="s">
        <v>139</v>
      </c>
      <c r="B11" s="37"/>
      <c r="C11" s="37"/>
      <c r="D11" s="37"/>
      <c r="E11" s="37"/>
      <c r="F11" s="37"/>
      <c r="G11" s="37"/>
    </row>
    <row r="12" spans="1:12" ht="8.25" customHeight="1">
      <c r="A12" s="129"/>
      <c r="B12" s="37"/>
      <c r="C12" s="37"/>
      <c r="D12" s="37"/>
      <c r="E12" s="37"/>
      <c r="F12" s="37"/>
      <c r="G12" s="37"/>
    </row>
    <row r="13" spans="1:12" ht="38.25" customHeight="1">
      <c r="A13" s="145" t="s">
        <v>30</v>
      </c>
      <c r="B13" s="146"/>
      <c r="C13" s="146"/>
      <c r="D13" s="146"/>
      <c r="E13" s="146"/>
      <c r="F13" s="146"/>
      <c r="G13" s="146"/>
    </row>
    <row r="14" spans="1:12">
      <c r="A14" s="32"/>
      <c r="B14" s="38"/>
      <c r="C14" s="38"/>
      <c r="D14" s="38"/>
      <c r="E14" s="38"/>
      <c r="F14" s="38"/>
      <c r="G14" s="38"/>
    </row>
    <row r="15" spans="1:12">
      <c r="A15" s="39" t="s">
        <v>31</v>
      </c>
      <c r="B15" s="31"/>
      <c r="C15" s="31"/>
      <c r="D15" s="33"/>
      <c r="E15" s="33"/>
      <c r="F15" s="33"/>
      <c r="G15" s="33"/>
    </row>
    <row r="16" spans="1:12">
      <c r="A16" s="39"/>
      <c r="B16" s="31"/>
      <c r="C16" s="31"/>
      <c r="D16" s="33"/>
      <c r="E16" s="33"/>
      <c r="F16" s="33"/>
      <c r="G16" s="33"/>
    </row>
    <row r="17" spans="1:7">
      <c r="A17" s="31"/>
      <c r="B17" s="31"/>
      <c r="C17" s="31"/>
      <c r="D17" s="33"/>
      <c r="E17" s="33"/>
      <c r="F17" s="33"/>
      <c r="G17" s="33"/>
    </row>
    <row r="18" spans="1:7">
      <c r="A18" s="31"/>
      <c r="B18" s="31"/>
      <c r="C18" s="31"/>
      <c r="D18" s="33"/>
      <c r="E18" s="33" t="s">
        <v>32</v>
      </c>
      <c r="F18" s="33"/>
      <c r="G18" s="33"/>
    </row>
    <row r="19" spans="1:7">
      <c r="A19" s="31"/>
      <c r="B19" s="31"/>
      <c r="C19" s="31"/>
      <c r="D19" s="33"/>
      <c r="E19" s="33" t="s">
        <v>33</v>
      </c>
      <c r="F19" s="33"/>
      <c r="G19" s="33"/>
    </row>
  </sheetData>
  <mergeCells count="4">
    <mergeCell ref="A1:G1"/>
    <mergeCell ref="A2:B2"/>
    <mergeCell ref="A3:B3"/>
    <mergeCell ref="A13:G13"/>
  </mergeCells>
  <pageMargins left="0.25" right="0.25" top="0.75" bottom="0.75" header="0.3" footer="0.3"/>
  <pageSetup paperSize="9" scale="80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70" zoomScalePageLayoutView="6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95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38.25">
      <c r="A4" s="23">
        <v>1</v>
      </c>
      <c r="B4" s="102" t="s">
        <v>140</v>
      </c>
      <c r="C4" s="130">
        <v>7000</v>
      </c>
      <c r="D4" s="25" t="s">
        <v>17</v>
      </c>
      <c r="E4" s="75"/>
      <c r="F4" s="77"/>
      <c r="G4" s="26">
        <f t="shared" ref="G4:G6" si="0">ROUND(F4*(1+(I4/100)),2)</f>
        <v>0</v>
      </c>
      <c r="H4" s="27">
        <f t="shared" ref="H4:H6" si="1">C4*F4</f>
        <v>0</v>
      </c>
      <c r="I4" s="78">
        <v>23</v>
      </c>
      <c r="J4" s="27">
        <f t="shared" ref="J4:J6" si="2">H4+H4*I4/100</f>
        <v>0</v>
      </c>
      <c r="K4" s="28"/>
    </row>
    <row r="5" spans="1:11" ht="38.25">
      <c r="A5" s="19">
        <v>2</v>
      </c>
      <c r="B5" s="102" t="s">
        <v>141</v>
      </c>
      <c r="C5" s="130">
        <v>3500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23</v>
      </c>
      <c r="J5" s="27">
        <f t="shared" si="2"/>
        <v>0</v>
      </c>
      <c r="K5" s="19"/>
    </row>
    <row r="6" spans="1:11" ht="39" thickBot="1">
      <c r="A6" s="19">
        <v>3</v>
      </c>
      <c r="B6" s="102" t="s">
        <v>142</v>
      </c>
      <c r="C6" s="130">
        <v>700</v>
      </c>
      <c r="D6" s="19" t="s">
        <v>17</v>
      </c>
      <c r="E6" s="80"/>
      <c r="F6" s="80"/>
      <c r="G6" s="26">
        <f t="shared" si="0"/>
        <v>0</v>
      </c>
      <c r="H6" s="27">
        <f t="shared" si="1"/>
        <v>0</v>
      </c>
      <c r="I6" s="79">
        <v>23</v>
      </c>
      <c r="J6" s="27">
        <f t="shared" si="2"/>
        <v>0</v>
      </c>
      <c r="K6" s="19"/>
    </row>
    <row r="7" spans="1:11" ht="16.5" thickBot="1">
      <c r="B7" s="21"/>
      <c r="E7" s="144" t="s">
        <v>22</v>
      </c>
      <c r="F7" s="144"/>
      <c r="G7" s="144"/>
      <c r="H7" s="30">
        <f>SUM(H4:H6)</f>
        <v>0</v>
      </c>
      <c r="J7" s="30">
        <f>SUM(J4:J6)</f>
        <v>0</v>
      </c>
    </row>
    <row r="9" spans="1:11">
      <c r="A9" s="34" t="s">
        <v>29</v>
      </c>
      <c r="B9" s="35"/>
      <c r="C9" s="35"/>
      <c r="D9" s="35"/>
      <c r="E9" s="36"/>
      <c r="F9" s="36"/>
      <c r="G9" s="36"/>
      <c r="H9" s="36"/>
      <c r="I9" s="36"/>
      <c r="J9" s="36"/>
    </row>
    <row r="10" spans="1:11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38.25" customHeight="1">
      <c r="A11" s="145" t="s">
        <v>30</v>
      </c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1">
      <c r="A12" s="32"/>
      <c r="B12" s="38"/>
      <c r="C12" s="38"/>
      <c r="D12" s="38"/>
      <c r="E12" s="38"/>
      <c r="F12" s="38"/>
      <c r="G12" s="38"/>
      <c r="H12" s="38"/>
      <c r="I12" s="38"/>
      <c r="J12" s="38"/>
    </row>
    <row r="13" spans="1:11">
      <c r="A13" s="39" t="s">
        <v>31</v>
      </c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9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/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32</v>
      </c>
      <c r="I16" s="33"/>
      <c r="J16" s="33"/>
    </row>
    <row r="17" spans="1:10">
      <c r="A17" s="31"/>
      <c r="B17" s="31"/>
      <c r="C17" s="31"/>
      <c r="D17" s="31"/>
      <c r="E17" s="33"/>
      <c r="F17" s="33"/>
      <c r="G17" s="33"/>
      <c r="H17" s="33" t="s">
        <v>33</v>
      </c>
      <c r="I17" s="33"/>
      <c r="J17" s="33"/>
    </row>
  </sheetData>
  <mergeCells count="5">
    <mergeCell ref="A1:J1"/>
    <mergeCell ref="A2:B2"/>
    <mergeCell ref="A3:B3"/>
    <mergeCell ref="E7:G7"/>
    <mergeCell ref="A11:J11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70" zoomScalePageLayoutView="6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96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8.5">
      <c r="A4" s="23">
        <v>1</v>
      </c>
      <c r="B4" s="131" t="s">
        <v>144</v>
      </c>
      <c r="C4" s="23">
        <v>100</v>
      </c>
      <c r="D4" s="25" t="s">
        <v>17</v>
      </c>
      <c r="E4" s="75"/>
      <c r="F4" s="77"/>
      <c r="G4" s="26">
        <f t="shared" ref="G4:G5" si="0">ROUND(F4*(1+(I4/100)),2)</f>
        <v>0</v>
      </c>
      <c r="H4" s="27">
        <f t="shared" ref="H4:H5" si="1">C4*F4</f>
        <v>0</v>
      </c>
      <c r="I4" s="78">
        <v>8</v>
      </c>
      <c r="J4" s="27">
        <f t="shared" ref="J4:J5" si="2">H4+H4*I4/100</f>
        <v>0</v>
      </c>
      <c r="K4" s="28"/>
    </row>
    <row r="5" spans="1:11" ht="29.25" thickBot="1">
      <c r="A5" s="19">
        <v>2</v>
      </c>
      <c r="B5" s="131" t="s">
        <v>143</v>
      </c>
      <c r="C5" s="19">
        <v>30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 ht="16.5" thickBot="1">
      <c r="B6" s="21"/>
      <c r="E6" s="144" t="s">
        <v>22</v>
      </c>
      <c r="F6" s="144"/>
      <c r="G6" s="144"/>
      <c r="H6" s="30">
        <f>SUM(H4:H5)</f>
        <v>0</v>
      </c>
      <c r="J6" s="30">
        <f>SUM(J4:J5)</f>
        <v>0</v>
      </c>
    </row>
    <row r="8" spans="1:11">
      <c r="A8" s="34" t="s">
        <v>29</v>
      </c>
      <c r="B8" s="35"/>
      <c r="C8" s="35"/>
      <c r="D8" s="35"/>
      <c r="E8" s="36"/>
      <c r="F8" s="36"/>
      <c r="G8" s="36"/>
      <c r="H8" s="36"/>
      <c r="I8" s="36"/>
      <c r="J8" s="36"/>
    </row>
    <row r="9" spans="1:1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1" ht="38.25" customHeight="1">
      <c r="A10" s="145" t="s">
        <v>30</v>
      </c>
      <c r="B10" s="146"/>
      <c r="C10" s="146"/>
      <c r="D10" s="146"/>
      <c r="E10" s="146"/>
      <c r="F10" s="146"/>
      <c r="G10" s="146"/>
      <c r="H10" s="146"/>
      <c r="I10" s="146"/>
      <c r="J10" s="146"/>
    </row>
    <row r="11" spans="1:11">
      <c r="A11" s="32"/>
      <c r="B11" s="38"/>
      <c r="C11" s="38"/>
      <c r="D11" s="38"/>
      <c r="E11" s="38"/>
      <c r="F11" s="38"/>
      <c r="G11" s="38"/>
      <c r="H11" s="38"/>
      <c r="I11" s="38"/>
      <c r="J11" s="38"/>
    </row>
    <row r="12" spans="1:11">
      <c r="A12" s="39" t="s">
        <v>31</v>
      </c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9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32</v>
      </c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33</v>
      </c>
      <c r="I16" s="33"/>
      <c r="J16" s="33"/>
    </row>
  </sheetData>
  <mergeCells count="5">
    <mergeCell ref="A1:J1"/>
    <mergeCell ref="A2:B2"/>
    <mergeCell ref="A3:B3"/>
    <mergeCell ref="E6:G6"/>
    <mergeCell ref="A10:J10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70" zoomScalePageLayoutView="6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97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8.5">
      <c r="A4" s="23">
        <v>1</v>
      </c>
      <c r="B4" s="131" t="s">
        <v>145</v>
      </c>
      <c r="C4" s="23">
        <v>100</v>
      </c>
      <c r="D4" s="25" t="s">
        <v>17</v>
      </c>
      <c r="E4" s="75"/>
      <c r="F4" s="77"/>
      <c r="G4" s="26">
        <f t="shared" ref="G4:G8" si="0">ROUND(F4*(1+(I4/100)),2)</f>
        <v>0</v>
      </c>
      <c r="H4" s="27">
        <f t="shared" ref="H4:H8" si="1">C4*F4</f>
        <v>0</v>
      </c>
      <c r="I4" s="78">
        <v>8</v>
      </c>
      <c r="J4" s="27">
        <f t="shared" ref="J4:J8" si="2">H4+H4*I4/100</f>
        <v>0</v>
      </c>
      <c r="K4" s="28"/>
    </row>
    <row r="5" spans="1:11" ht="28.5">
      <c r="A5" s="19">
        <v>2</v>
      </c>
      <c r="B5" s="132" t="s">
        <v>146</v>
      </c>
      <c r="C5" s="19">
        <v>3000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>
      <c r="A6" s="19">
        <v>3</v>
      </c>
      <c r="B6" s="131" t="s">
        <v>147</v>
      </c>
      <c r="C6" s="19">
        <v>30</v>
      </c>
      <c r="D6" s="19" t="s">
        <v>17</v>
      </c>
      <c r="E6" s="80"/>
      <c r="F6" s="80"/>
      <c r="G6" s="26">
        <f t="shared" si="0"/>
        <v>0</v>
      </c>
      <c r="H6" s="27">
        <f t="shared" si="1"/>
        <v>0</v>
      </c>
      <c r="I6" s="79">
        <v>8</v>
      </c>
      <c r="J6" s="27">
        <f t="shared" si="2"/>
        <v>0</v>
      </c>
      <c r="K6" s="19"/>
    </row>
    <row r="7" spans="1:11">
      <c r="A7" s="23">
        <v>4</v>
      </c>
      <c r="B7" s="131" t="s">
        <v>148</v>
      </c>
      <c r="C7" s="19">
        <v>50</v>
      </c>
      <c r="D7" s="19" t="s">
        <v>17</v>
      </c>
      <c r="E7" s="80"/>
      <c r="F7" s="80"/>
      <c r="G7" s="26">
        <f t="shared" si="0"/>
        <v>0</v>
      </c>
      <c r="H7" s="27">
        <f t="shared" si="1"/>
        <v>0</v>
      </c>
      <c r="I7" s="79">
        <v>8</v>
      </c>
      <c r="J7" s="27">
        <f t="shared" si="2"/>
        <v>0</v>
      </c>
      <c r="K7" s="19"/>
    </row>
    <row r="8" spans="1:11" ht="16.5" thickBot="1">
      <c r="A8" s="19">
        <v>5</v>
      </c>
      <c r="B8" s="104" t="s">
        <v>149</v>
      </c>
      <c r="C8" s="19">
        <v>50</v>
      </c>
      <c r="D8" s="19" t="s">
        <v>17</v>
      </c>
      <c r="E8" s="80"/>
      <c r="F8" s="80"/>
      <c r="G8" s="26">
        <f t="shared" si="0"/>
        <v>0</v>
      </c>
      <c r="H8" s="27">
        <f t="shared" si="1"/>
        <v>0</v>
      </c>
      <c r="I8" s="79">
        <v>8</v>
      </c>
      <c r="J8" s="27">
        <f t="shared" si="2"/>
        <v>0</v>
      </c>
      <c r="K8" s="19"/>
    </row>
    <row r="9" spans="1:11" ht="16.5" thickBot="1">
      <c r="B9" s="21"/>
      <c r="E9" s="144" t="s">
        <v>22</v>
      </c>
      <c r="F9" s="144"/>
      <c r="G9" s="144"/>
      <c r="H9" s="30">
        <f>SUM(H4:H8)</f>
        <v>0</v>
      </c>
      <c r="J9" s="30">
        <f>SUM(J4:J8)</f>
        <v>0</v>
      </c>
    </row>
    <row r="11" spans="1:11">
      <c r="A11" s="34" t="s">
        <v>29</v>
      </c>
      <c r="B11" s="35"/>
      <c r="C11" s="35"/>
      <c r="D11" s="35"/>
      <c r="E11" s="36"/>
      <c r="F11" s="36"/>
      <c r="G11" s="36"/>
      <c r="H11" s="36"/>
      <c r="I11" s="36"/>
      <c r="J11" s="36"/>
    </row>
    <row r="12" spans="1:11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1" ht="38.25" customHeight="1">
      <c r="A13" s="145" t="s">
        <v>30</v>
      </c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1">
      <c r="A14" s="32"/>
      <c r="B14" s="38"/>
      <c r="C14" s="38"/>
      <c r="D14" s="38"/>
      <c r="E14" s="38"/>
      <c r="F14" s="38"/>
      <c r="G14" s="38"/>
      <c r="H14" s="38"/>
      <c r="I14" s="38"/>
      <c r="J14" s="38"/>
    </row>
    <row r="15" spans="1:11">
      <c r="A15" s="39" t="s">
        <v>31</v>
      </c>
      <c r="B15" s="31"/>
      <c r="C15" s="31"/>
      <c r="D15" s="31"/>
      <c r="E15" s="33"/>
      <c r="F15" s="33"/>
      <c r="G15" s="33"/>
      <c r="H15" s="33"/>
      <c r="I15" s="33"/>
      <c r="J15" s="33"/>
    </row>
    <row r="16" spans="1:11">
      <c r="A16" s="39"/>
      <c r="B16" s="31"/>
      <c r="C16" s="31"/>
      <c r="D16" s="31"/>
      <c r="E16" s="33"/>
      <c r="F16" s="33"/>
      <c r="G16" s="33"/>
      <c r="H16" s="33"/>
      <c r="I16" s="33"/>
      <c r="J16" s="33"/>
    </row>
    <row r="17" spans="1:10">
      <c r="A17" s="31"/>
      <c r="B17" s="31"/>
      <c r="C17" s="31"/>
      <c r="D17" s="31"/>
      <c r="E17" s="33"/>
      <c r="F17" s="33"/>
      <c r="G17" s="33"/>
      <c r="H17" s="33"/>
      <c r="I17" s="33"/>
      <c r="J17" s="33"/>
    </row>
    <row r="18" spans="1:10">
      <c r="A18" s="31"/>
      <c r="B18" s="31"/>
      <c r="C18" s="31"/>
      <c r="D18" s="31"/>
      <c r="E18" s="33"/>
      <c r="F18" s="33"/>
      <c r="G18" s="33"/>
      <c r="H18" s="33" t="s">
        <v>32</v>
      </c>
      <c r="I18" s="33"/>
      <c r="J18" s="33"/>
    </row>
    <row r="19" spans="1:10">
      <c r="A19" s="31"/>
      <c r="B19" s="31"/>
      <c r="C19" s="31"/>
      <c r="D19" s="31"/>
      <c r="E19" s="33"/>
      <c r="F19" s="33"/>
      <c r="G19" s="33"/>
      <c r="H19" s="33" t="s">
        <v>33</v>
      </c>
      <c r="I19" s="33"/>
      <c r="J19" s="33"/>
    </row>
  </sheetData>
  <mergeCells count="5">
    <mergeCell ref="A1:J1"/>
    <mergeCell ref="A2:B2"/>
    <mergeCell ref="A3:B3"/>
    <mergeCell ref="E9:G9"/>
    <mergeCell ref="A13:J13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="60" zoomScaleNormal="70" zoomScalePageLayoutView="60" workbookViewId="0">
      <selection activeCell="H30" sqref="H30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152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02.75" thickBot="1">
      <c r="A4" s="23">
        <v>1</v>
      </c>
      <c r="B4" s="24" t="s">
        <v>150</v>
      </c>
      <c r="C4" s="23">
        <v>3000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J16" sqref="J16"/>
    </sheetView>
  </sheetViews>
  <sheetFormatPr defaultColWidth="11" defaultRowHeight="15.75"/>
  <cols>
    <col min="2" max="2" width="35.875" customWidth="1"/>
    <col min="8" max="8" width="11.375" bestFit="1" customWidth="1"/>
  </cols>
  <sheetData>
    <row r="1" spans="1:11">
      <c r="A1" s="140" t="s">
        <v>25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8" t="s">
        <v>1</v>
      </c>
      <c r="D2" s="8" t="s">
        <v>2</v>
      </c>
      <c r="E2" s="46" t="s">
        <v>27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20.75" customHeight="1" thickBot="1">
      <c r="A4" s="16">
        <v>1</v>
      </c>
      <c r="B4" s="22" t="s">
        <v>28</v>
      </c>
      <c r="C4" s="6">
        <v>100</v>
      </c>
      <c r="D4" s="6" t="s">
        <v>17</v>
      </c>
      <c r="E4" s="75"/>
      <c r="F4" s="77"/>
      <c r="G4" s="73">
        <f t="shared" ref="G4" si="0">ROUND(F4*(1+(I4/100)),2)</f>
        <v>0</v>
      </c>
      <c r="H4" s="73">
        <f t="shared" ref="H4" si="1">C4*F4</f>
        <v>0</v>
      </c>
      <c r="I4" s="75">
        <v>8</v>
      </c>
      <c r="J4" s="71">
        <f t="shared" ref="J4" si="2">H4+H4*I4/100</f>
        <v>0</v>
      </c>
      <c r="K4" s="6"/>
    </row>
    <row r="5" spans="1:11" ht="24.95" customHeight="1" thickBot="1">
      <c r="B5" s="21"/>
      <c r="E5" s="144" t="s">
        <v>22</v>
      </c>
      <c r="F5" s="144"/>
      <c r="G5" s="144"/>
      <c r="H5" s="30">
        <f>SUM(H4)</f>
        <v>0</v>
      </c>
      <c r="J5" s="30">
        <f>SUM(J4)</f>
        <v>0</v>
      </c>
    </row>
    <row r="6" spans="1:11" ht="27.95" customHeight="1"/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 ht="10.5" customHeight="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 ht="11.25" customHeight="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9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J16" sqref="J16"/>
    </sheetView>
  </sheetViews>
  <sheetFormatPr defaultColWidth="11" defaultRowHeight="15.75"/>
  <cols>
    <col min="2" max="2" width="35.875" customWidth="1"/>
    <col min="6" max="6" width="12.25" bestFit="1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34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77.25" thickBot="1">
      <c r="A4" s="23">
        <v>1</v>
      </c>
      <c r="B4" s="81" t="s">
        <v>35</v>
      </c>
      <c r="C4" s="23">
        <v>22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5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1" max="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="60" zoomScaleNormal="70" workbookViewId="0">
      <selection activeCell="J16" sqref="J16"/>
    </sheetView>
  </sheetViews>
  <sheetFormatPr defaultColWidth="11" defaultRowHeight="15.75"/>
  <cols>
    <col min="2" max="2" width="35.875" customWidth="1"/>
    <col min="3" max="3" width="1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0" t="s">
        <v>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"/>
    </row>
    <row r="2" spans="1:12" ht="60">
      <c r="A2" s="141" t="s">
        <v>0</v>
      </c>
      <c r="B2" s="141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2" t="s">
        <v>9</v>
      </c>
      <c r="B3" s="143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26.25">
      <c r="A4" s="23">
        <v>1</v>
      </c>
      <c r="B4" s="82" t="s">
        <v>38</v>
      </c>
      <c r="C4" s="83" t="s">
        <v>39</v>
      </c>
      <c r="D4" s="84">
        <v>20</v>
      </c>
      <c r="E4" s="19" t="s">
        <v>51</v>
      </c>
      <c r="F4" s="85"/>
      <c r="G4" s="90"/>
      <c r="H4" s="91">
        <f t="shared" ref="H4:H10" si="0">ROUND(G4*(1+(J4/100)),2)</f>
        <v>0</v>
      </c>
      <c r="I4" s="56">
        <f t="shared" ref="I4:I10" si="1">D4*G4</f>
        <v>0</v>
      </c>
      <c r="J4" s="86">
        <v>8</v>
      </c>
      <c r="K4" s="56">
        <f t="shared" ref="K4:K10" si="2">I4+I4*J4/100</f>
        <v>0</v>
      </c>
      <c r="L4" s="28"/>
    </row>
    <row r="5" spans="1:12" ht="26.25">
      <c r="A5" s="19">
        <v>2</v>
      </c>
      <c r="B5" s="82" t="s">
        <v>40</v>
      </c>
      <c r="C5" s="83" t="s">
        <v>41</v>
      </c>
      <c r="D5" s="84">
        <v>20</v>
      </c>
      <c r="E5" s="19" t="s">
        <v>51</v>
      </c>
      <c r="F5" s="87"/>
      <c r="G5" s="89"/>
      <c r="H5" s="91">
        <f t="shared" si="0"/>
        <v>0</v>
      </c>
      <c r="I5" s="56">
        <f t="shared" si="1"/>
        <v>0</v>
      </c>
      <c r="J5" s="87">
        <v>8</v>
      </c>
      <c r="K5" s="56">
        <f t="shared" si="2"/>
        <v>0</v>
      </c>
      <c r="L5" s="19"/>
    </row>
    <row r="6" spans="1:12" ht="26.25">
      <c r="A6" s="19">
        <v>3</v>
      </c>
      <c r="B6" s="82" t="s">
        <v>42</v>
      </c>
      <c r="C6" s="83" t="s">
        <v>43</v>
      </c>
      <c r="D6" s="84">
        <v>10</v>
      </c>
      <c r="E6" s="19" t="s">
        <v>51</v>
      </c>
      <c r="F6" s="88"/>
      <c r="G6" s="89"/>
      <c r="H6" s="91">
        <f t="shared" si="0"/>
        <v>0</v>
      </c>
      <c r="I6" s="56">
        <f t="shared" si="1"/>
        <v>0</v>
      </c>
      <c r="J6" s="87">
        <v>8</v>
      </c>
      <c r="K6" s="56">
        <f t="shared" si="2"/>
        <v>0</v>
      </c>
      <c r="L6" s="19"/>
    </row>
    <row r="7" spans="1:12" ht="26.25">
      <c r="A7" s="23">
        <v>4</v>
      </c>
      <c r="B7" s="82" t="s">
        <v>44</v>
      </c>
      <c r="C7" s="83" t="s">
        <v>45</v>
      </c>
      <c r="D7" s="84">
        <v>1000</v>
      </c>
      <c r="E7" s="19" t="s">
        <v>51</v>
      </c>
      <c r="F7" s="88"/>
      <c r="G7" s="89"/>
      <c r="H7" s="91">
        <f t="shared" si="0"/>
        <v>0</v>
      </c>
      <c r="I7" s="56">
        <f t="shared" si="1"/>
        <v>0</v>
      </c>
      <c r="J7" s="87">
        <v>8</v>
      </c>
      <c r="K7" s="56">
        <f t="shared" si="2"/>
        <v>0</v>
      </c>
      <c r="L7" s="19"/>
    </row>
    <row r="8" spans="1:12" ht="26.25">
      <c r="A8" s="19">
        <v>5</v>
      </c>
      <c r="B8" s="82" t="s">
        <v>46</v>
      </c>
      <c r="C8" s="83" t="s">
        <v>47</v>
      </c>
      <c r="D8" s="84">
        <v>200</v>
      </c>
      <c r="E8" s="19" t="s">
        <v>51</v>
      </c>
      <c r="F8" s="88"/>
      <c r="G8" s="89"/>
      <c r="H8" s="91">
        <f t="shared" si="0"/>
        <v>0</v>
      </c>
      <c r="I8" s="56">
        <f t="shared" si="1"/>
        <v>0</v>
      </c>
      <c r="J8" s="87">
        <v>8</v>
      </c>
      <c r="K8" s="56">
        <f t="shared" si="2"/>
        <v>0</v>
      </c>
      <c r="L8" s="19"/>
    </row>
    <row r="9" spans="1:12" ht="51.75">
      <c r="A9" s="19">
        <v>6</v>
      </c>
      <c r="B9" s="82" t="s">
        <v>48</v>
      </c>
      <c r="C9" s="83" t="s">
        <v>49</v>
      </c>
      <c r="D9" s="84">
        <v>30</v>
      </c>
      <c r="E9" s="19" t="s">
        <v>51</v>
      </c>
      <c r="F9" s="88"/>
      <c r="G9" s="89"/>
      <c r="H9" s="91">
        <f t="shared" si="0"/>
        <v>0</v>
      </c>
      <c r="I9" s="56">
        <f t="shared" si="1"/>
        <v>0</v>
      </c>
      <c r="J9" s="87">
        <v>8</v>
      </c>
      <c r="K9" s="56">
        <f t="shared" si="2"/>
        <v>0</v>
      </c>
      <c r="L9" s="19"/>
    </row>
    <row r="10" spans="1:12" ht="27" thickBot="1">
      <c r="A10" s="23">
        <v>7</v>
      </c>
      <c r="B10" s="82" t="s">
        <v>50</v>
      </c>
      <c r="C10" s="83"/>
      <c r="D10" s="84">
        <v>8</v>
      </c>
      <c r="E10" s="19" t="s">
        <v>51</v>
      </c>
      <c r="F10" s="89"/>
      <c r="G10" s="89"/>
      <c r="H10" s="91">
        <f t="shared" si="0"/>
        <v>0</v>
      </c>
      <c r="I10" s="56">
        <f t="shared" si="1"/>
        <v>0</v>
      </c>
      <c r="J10" s="87">
        <v>8</v>
      </c>
      <c r="K10" s="56">
        <f t="shared" si="2"/>
        <v>0</v>
      </c>
      <c r="L10" s="18"/>
    </row>
    <row r="11" spans="1:12" ht="16.5" thickBot="1">
      <c r="B11" s="21"/>
      <c r="C11" s="21"/>
      <c r="F11" s="147" t="s">
        <v>22</v>
      </c>
      <c r="G11" s="147"/>
      <c r="H11" s="147"/>
      <c r="I11" s="61">
        <f>SUM(I4:I10)</f>
        <v>0</v>
      </c>
      <c r="J11" s="44"/>
      <c r="K11" s="61">
        <f>SUM(K4:K10)</f>
        <v>0</v>
      </c>
    </row>
    <row r="13" spans="1:12">
      <c r="A13" s="34" t="s">
        <v>29</v>
      </c>
      <c r="B13" s="35"/>
      <c r="C13" s="35"/>
      <c r="D13" s="35"/>
      <c r="E13" s="35"/>
      <c r="F13" s="36"/>
      <c r="G13" s="36"/>
      <c r="H13" s="36"/>
      <c r="I13" s="36"/>
      <c r="J13" s="36"/>
      <c r="K13" s="36"/>
    </row>
    <row r="14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2" ht="38.25" customHeight="1">
      <c r="A15" s="145" t="s">
        <v>30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</row>
    <row r="16" spans="1:12">
      <c r="A16" s="32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>
      <c r="A17" s="39" t="s">
        <v>31</v>
      </c>
      <c r="B17" s="31"/>
      <c r="C17" s="31"/>
      <c r="D17" s="31"/>
      <c r="E17" s="31"/>
      <c r="F17" s="33"/>
      <c r="G17" s="33"/>
      <c r="H17" s="33"/>
      <c r="I17" s="33"/>
      <c r="J17" s="33"/>
      <c r="K17" s="33"/>
    </row>
    <row r="18" spans="1:11">
      <c r="A18" s="39"/>
      <c r="B18" s="31"/>
      <c r="C18" s="31"/>
      <c r="D18" s="31"/>
      <c r="E18" s="31"/>
      <c r="F18" s="33"/>
      <c r="G18" s="33"/>
      <c r="H18" s="33"/>
      <c r="I18" s="33"/>
      <c r="J18" s="33"/>
      <c r="K18" s="33"/>
    </row>
    <row r="19" spans="1:11">
      <c r="A19" s="31"/>
      <c r="B19" s="31"/>
      <c r="C19" s="31"/>
      <c r="D19" s="31"/>
      <c r="E19" s="31"/>
      <c r="F19" s="33"/>
      <c r="G19" s="33"/>
      <c r="H19" s="33"/>
      <c r="I19" s="33"/>
      <c r="J19" s="33"/>
      <c r="K19" s="33"/>
    </row>
    <row r="20" spans="1:11">
      <c r="A20" s="31"/>
      <c r="B20" s="31"/>
      <c r="C20" s="31"/>
      <c r="D20" s="31"/>
      <c r="E20" s="31"/>
      <c r="F20" s="33"/>
      <c r="G20" s="33"/>
      <c r="H20" s="33"/>
      <c r="I20" s="33" t="s">
        <v>32</v>
      </c>
      <c r="J20" s="33"/>
      <c r="K20" s="33"/>
    </row>
    <row r="21" spans="1:11">
      <c r="A21" s="31"/>
      <c r="B21" s="31"/>
      <c r="C21" s="31"/>
      <c r="D21" s="31"/>
      <c r="E21" s="31"/>
      <c r="F21" s="33"/>
      <c r="G21" s="33"/>
      <c r="H21" s="33"/>
      <c r="I21" s="33" t="s">
        <v>33</v>
      </c>
      <c r="J21" s="33"/>
      <c r="K21" s="33"/>
    </row>
  </sheetData>
  <mergeCells count="5">
    <mergeCell ref="A1:K1"/>
    <mergeCell ref="A2:B2"/>
    <mergeCell ref="A3:B3"/>
    <mergeCell ref="F11:H11"/>
    <mergeCell ref="A15:K15"/>
  </mergeCells>
  <pageMargins left="0.25" right="0.25" top="0.75" bottom="0.75" header="0.3" footer="0.3"/>
  <pageSetup paperSize="9" scale="80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2" max="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40" zoomScaleNormal="70" zoomScaleSheetLayoutView="40" workbookViewId="0">
      <selection activeCell="B4" sqref="B4"/>
    </sheetView>
  </sheetViews>
  <sheetFormatPr defaultColWidth="11" defaultRowHeight="15.75"/>
  <cols>
    <col min="2" max="2" width="38.5" customWidth="1"/>
    <col min="3" max="3" width="8" bestFit="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0" t="s">
        <v>58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"/>
    </row>
    <row r="2" spans="1:12" ht="60">
      <c r="A2" s="141" t="s">
        <v>0</v>
      </c>
      <c r="B2" s="141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2" t="s">
        <v>9</v>
      </c>
      <c r="B3" s="143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229.5">
      <c r="A4" s="23">
        <v>1</v>
      </c>
      <c r="B4" s="24" t="s">
        <v>52</v>
      </c>
      <c r="C4" s="92" t="s">
        <v>55</v>
      </c>
      <c r="D4" s="93">
        <v>15</v>
      </c>
      <c r="E4" s="25" t="s">
        <v>51</v>
      </c>
      <c r="F4" s="75"/>
      <c r="G4" s="77"/>
      <c r="H4" s="26">
        <f t="shared" ref="H4:H6" si="0">ROUND(G4*(1+(J4/100)),2)</f>
        <v>0</v>
      </c>
      <c r="I4" s="27">
        <f t="shared" ref="I4:I6" si="1">D4*G4</f>
        <v>0</v>
      </c>
      <c r="J4" s="78">
        <v>8</v>
      </c>
      <c r="K4" s="27">
        <f t="shared" ref="K4:K6" si="2">I4+I4*J4/100</f>
        <v>0</v>
      </c>
      <c r="L4" s="28"/>
    </row>
    <row r="5" spans="1:12" ht="229.5">
      <c r="A5" s="19">
        <v>2</v>
      </c>
      <c r="B5" s="17" t="s">
        <v>53</v>
      </c>
      <c r="C5" s="92" t="s">
        <v>56</v>
      </c>
      <c r="D5" s="93">
        <v>30</v>
      </c>
      <c r="E5" s="19" t="s">
        <v>51</v>
      </c>
      <c r="F5" s="79"/>
      <c r="G5" s="80"/>
      <c r="H5" s="26">
        <f t="shared" si="0"/>
        <v>0</v>
      </c>
      <c r="I5" s="27">
        <f t="shared" si="1"/>
        <v>0</v>
      </c>
      <c r="J5" s="79">
        <v>8</v>
      </c>
      <c r="K5" s="27">
        <f t="shared" si="2"/>
        <v>0</v>
      </c>
      <c r="L5" s="19"/>
    </row>
    <row r="6" spans="1:12" ht="129" thickBot="1">
      <c r="A6" s="19">
        <v>3</v>
      </c>
      <c r="B6" s="20" t="s">
        <v>54</v>
      </c>
      <c r="C6" s="92" t="s">
        <v>57</v>
      </c>
      <c r="D6" s="93">
        <v>2</v>
      </c>
      <c r="E6" s="95" t="s">
        <v>74</v>
      </c>
      <c r="F6" s="80"/>
      <c r="G6" s="80"/>
      <c r="H6" s="26">
        <f t="shared" si="0"/>
        <v>0</v>
      </c>
      <c r="I6" s="27">
        <f t="shared" si="1"/>
        <v>0</v>
      </c>
      <c r="J6" s="79">
        <v>8</v>
      </c>
      <c r="K6" s="27">
        <f t="shared" si="2"/>
        <v>0</v>
      </c>
      <c r="L6" s="19"/>
    </row>
    <row r="7" spans="1:12" ht="16.5" thickBot="1">
      <c r="B7" s="21"/>
      <c r="C7" s="21"/>
      <c r="F7" s="144" t="s">
        <v>22</v>
      </c>
      <c r="G7" s="144"/>
      <c r="H7" s="144"/>
      <c r="I7" s="30">
        <f>SUM(I4:I6)</f>
        <v>0</v>
      </c>
      <c r="K7" s="30">
        <f>SUM(K4:K6)</f>
        <v>0</v>
      </c>
    </row>
    <row r="9" spans="1:12">
      <c r="A9" s="34" t="s">
        <v>29</v>
      </c>
      <c r="B9" s="35"/>
      <c r="C9" s="35"/>
      <c r="D9" s="35"/>
      <c r="E9" s="35"/>
      <c r="F9" s="36"/>
      <c r="G9" s="36"/>
      <c r="H9" s="36"/>
      <c r="I9" s="36"/>
      <c r="J9" s="36"/>
      <c r="K9" s="36"/>
    </row>
    <row r="10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2" ht="38.25" customHeight="1">
      <c r="A11" s="145" t="s">
        <v>30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2">
      <c r="A12" s="32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2">
      <c r="A13" s="39" t="s">
        <v>31</v>
      </c>
      <c r="B13" s="31"/>
      <c r="C13" s="31"/>
      <c r="D13" s="31"/>
      <c r="E13" s="31"/>
      <c r="F13" s="33"/>
      <c r="G13" s="33"/>
      <c r="H13" s="33"/>
      <c r="I13" s="33"/>
      <c r="J13" s="33"/>
      <c r="K13" s="33"/>
    </row>
    <row r="14" spans="1:12">
      <c r="A14" s="39"/>
      <c r="B14" s="31"/>
      <c r="C14" s="31"/>
      <c r="D14" s="31"/>
      <c r="E14" s="31"/>
      <c r="F14" s="33"/>
      <c r="G14" s="33"/>
      <c r="H14" s="33"/>
      <c r="I14" s="33"/>
      <c r="J14" s="33"/>
      <c r="K14" s="33"/>
    </row>
    <row r="15" spans="1:12">
      <c r="A15" s="31"/>
      <c r="B15" s="31"/>
      <c r="C15" s="31"/>
      <c r="D15" s="31"/>
      <c r="E15" s="31"/>
      <c r="F15" s="33"/>
      <c r="G15" s="33"/>
      <c r="H15" s="33"/>
      <c r="I15" s="33"/>
      <c r="J15" s="33"/>
      <c r="K15" s="33"/>
    </row>
    <row r="16" spans="1:12">
      <c r="A16" s="31"/>
      <c r="B16" s="31"/>
      <c r="C16" s="31"/>
      <c r="D16" s="31"/>
      <c r="E16" s="31"/>
      <c r="F16" s="33"/>
      <c r="G16" s="33"/>
      <c r="H16" s="33"/>
      <c r="I16" s="33" t="s">
        <v>32</v>
      </c>
      <c r="J16" s="33"/>
      <c r="K16" s="33"/>
    </row>
    <row r="17" spans="1:11">
      <c r="A17" s="31"/>
      <c r="B17" s="31"/>
      <c r="C17" s="31"/>
      <c r="D17" s="31"/>
      <c r="E17" s="31"/>
      <c r="F17" s="33"/>
      <c r="G17" s="33"/>
      <c r="H17" s="33"/>
      <c r="I17" s="33" t="s">
        <v>33</v>
      </c>
      <c r="J17" s="33"/>
      <c r="K17" s="33"/>
    </row>
  </sheetData>
  <mergeCells count="5">
    <mergeCell ref="A1:K1"/>
    <mergeCell ref="A2:B2"/>
    <mergeCell ref="A3:B3"/>
    <mergeCell ref="F7:H7"/>
    <mergeCell ref="A11:K11"/>
  </mergeCells>
  <pageMargins left="0.25" right="0.25" top="0.75" bottom="0.75" header="0.3" footer="0.3"/>
  <pageSetup paperSize="9" scale="80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40" zoomScaleNormal="50" zoomScaleSheetLayoutView="40" workbookViewId="0">
      <selection activeCell="S7" sqref="S7"/>
    </sheetView>
  </sheetViews>
  <sheetFormatPr defaultColWidth="11" defaultRowHeight="15.75"/>
  <cols>
    <col min="2" max="2" width="35.875" customWidth="1"/>
    <col min="3" max="3" width="8" bestFit="1" customWidth="1"/>
    <col min="4" max="4" width="5.125" bestFit="1" customWidth="1"/>
    <col min="7" max="7" width="14.75" bestFit="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0" t="s">
        <v>59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"/>
    </row>
    <row r="2" spans="1:12" ht="60">
      <c r="A2" s="141" t="s">
        <v>0</v>
      </c>
      <c r="B2" s="141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2" t="s">
        <v>9</v>
      </c>
      <c r="B3" s="143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153">
      <c r="A4" s="23">
        <v>1</v>
      </c>
      <c r="B4" s="148" t="s">
        <v>60</v>
      </c>
      <c r="C4" s="92" t="s">
        <v>63</v>
      </c>
      <c r="D4" s="93">
        <v>8</v>
      </c>
      <c r="E4" s="25" t="s">
        <v>17</v>
      </c>
      <c r="F4" s="75"/>
      <c r="G4" s="77"/>
      <c r="H4" s="26">
        <f t="shared" ref="H4:H7" si="0">ROUND(G4*(1+(J4/100)),2)</f>
        <v>0</v>
      </c>
      <c r="I4" s="27">
        <f t="shared" ref="I4:I7" si="1">D4*G4</f>
        <v>0</v>
      </c>
      <c r="J4" s="78">
        <v>8</v>
      </c>
      <c r="K4" s="27">
        <f t="shared" ref="K4:K7" si="2">I4+I4*J4/100</f>
        <v>0</v>
      </c>
      <c r="L4" s="28"/>
    </row>
    <row r="5" spans="1:12" ht="156.75" customHeight="1">
      <c r="A5" s="19">
        <v>2</v>
      </c>
      <c r="B5" s="149" t="s">
        <v>61</v>
      </c>
      <c r="C5" s="92" t="s">
        <v>64</v>
      </c>
      <c r="D5" s="93">
        <v>4</v>
      </c>
      <c r="E5" s="19" t="s">
        <v>17</v>
      </c>
      <c r="F5" s="79"/>
      <c r="G5" s="80"/>
      <c r="H5" s="26">
        <f t="shared" si="0"/>
        <v>0</v>
      </c>
      <c r="I5" s="27">
        <f t="shared" si="1"/>
        <v>0</v>
      </c>
      <c r="J5" s="79">
        <v>8</v>
      </c>
      <c r="K5" s="27">
        <f t="shared" si="2"/>
        <v>0</v>
      </c>
      <c r="L5" s="19"/>
    </row>
    <row r="6" spans="1:12" ht="160.5" customHeight="1">
      <c r="A6" s="19">
        <v>3</v>
      </c>
      <c r="B6" s="150" t="s">
        <v>62</v>
      </c>
      <c r="C6" s="92" t="s">
        <v>65</v>
      </c>
      <c r="D6" s="93">
        <v>2</v>
      </c>
      <c r="E6" s="19" t="s">
        <v>17</v>
      </c>
      <c r="F6" s="80"/>
      <c r="G6" s="80"/>
      <c r="H6" s="26">
        <f t="shared" si="0"/>
        <v>0</v>
      </c>
      <c r="I6" s="27">
        <f t="shared" si="1"/>
        <v>0</v>
      </c>
      <c r="J6" s="79">
        <v>8</v>
      </c>
      <c r="K6" s="27">
        <f t="shared" si="2"/>
        <v>0</v>
      </c>
      <c r="L6" s="19"/>
    </row>
    <row r="7" spans="1:12" ht="159.75" customHeight="1" thickBot="1">
      <c r="A7" s="23">
        <v>4</v>
      </c>
      <c r="B7" s="150" t="s">
        <v>61</v>
      </c>
      <c r="C7" s="92" t="s">
        <v>66</v>
      </c>
      <c r="D7" s="93">
        <v>1</v>
      </c>
      <c r="E7" s="19" t="s">
        <v>17</v>
      </c>
      <c r="F7" s="80"/>
      <c r="G7" s="80"/>
      <c r="H7" s="26">
        <f t="shared" si="0"/>
        <v>0</v>
      </c>
      <c r="I7" s="27">
        <f t="shared" si="1"/>
        <v>0</v>
      </c>
      <c r="J7" s="79">
        <v>8</v>
      </c>
      <c r="K7" s="27">
        <f t="shared" si="2"/>
        <v>0</v>
      </c>
      <c r="L7" s="19"/>
    </row>
    <row r="8" spans="1:12" ht="16.5" thickBot="1">
      <c r="B8" s="21"/>
      <c r="C8" s="21"/>
      <c r="F8" s="144" t="s">
        <v>22</v>
      </c>
      <c r="G8" s="144"/>
      <c r="H8" s="144"/>
      <c r="I8" s="30">
        <f>SUM(I4:I7)</f>
        <v>0</v>
      </c>
      <c r="K8" s="30">
        <f>SUM(K4:K7)</f>
        <v>0</v>
      </c>
    </row>
    <row r="10" spans="1:12">
      <c r="A10" s="34" t="s">
        <v>29</v>
      </c>
      <c r="B10" s="35"/>
      <c r="C10" s="35"/>
      <c r="D10" s="35"/>
      <c r="E10" s="35"/>
      <c r="F10" s="36"/>
      <c r="G10" s="36"/>
      <c r="H10" s="36"/>
      <c r="I10" s="36"/>
      <c r="J10" s="36"/>
      <c r="K10" s="36"/>
    </row>
    <row r="1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ht="38.25" customHeight="1">
      <c r="A12" s="145" t="s">
        <v>30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2">
      <c r="A13" s="32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2">
      <c r="A14" s="39" t="s">
        <v>31</v>
      </c>
      <c r="B14" s="31"/>
      <c r="C14" s="31"/>
      <c r="D14" s="31"/>
      <c r="E14" s="31"/>
      <c r="F14" s="33"/>
      <c r="G14" s="33"/>
      <c r="H14" s="33"/>
      <c r="I14" s="33"/>
      <c r="J14" s="33"/>
      <c r="K14" s="33"/>
    </row>
    <row r="15" spans="1:12">
      <c r="A15" s="39"/>
      <c r="B15" s="31"/>
      <c r="C15" s="31"/>
      <c r="D15" s="31"/>
      <c r="E15" s="31"/>
      <c r="F15" s="33"/>
      <c r="G15" s="33"/>
      <c r="H15" s="33"/>
      <c r="I15" s="33"/>
      <c r="J15" s="33"/>
      <c r="K15" s="33"/>
    </row>
    <row r="16" spans="1:12">
      <c r="A16" s="31"/>
      <c r="B16" s="31"/>
      <c r="C16" s="31"/>
      <c r="D16" s="31"/>
      <c r="E16" s="31"/>
      <c r="F16" s="33"/>
      <c r="G16" s="33"/>
      <c r="H16" s="33"/>
      <c r="I16" s="33"/>
      <c r="J16" s="33"/>
      <c r="K16" s="33"/>
    </row>
    <row r="17" spans="1:11">
      <c r="A17" s="31"/>
      <c r="B17" s="31"/>
      <c r="C17" s="31"/>
      <c r="D17" s="31"/>
      <c r="E17" s="31"/>
      <c r="F17" s="33"/>
      <c r="G17" s="33"/>
      <c r="H17" s="33"/>
      <c r="I17" s="33" t="s">
        <v>32</v>
      </c>
      <c r="J17" s="33"/>
      <c r="K17" s="33"/>
    </row>
    <row r="18" spans="1:11">
      <c r="A18" s="31"/>
      <c r="B18" s="31"/>
      <c r="C18" s="31"/>
      <c r="D18" s="31"/>
      <c r="E18" s="31"/>
      <c r="F18" s="33"/>
      <c r="G18" s="33"/>
      <c r="H18" s="33"/>
      <c r="I18" s="33" t="s">
        <v>33</v>
      </c>
      <c r="J18" s="33"/>
      <c r="K18" s="33"/>
    </row>
  </sheetData>
  <mergeCells count="5">
    <mergeCell ref="A1:K1"/>
    <mergeCell ref="A2:B2"/>
    <mergeCell ref="A3:B3"/>
    <mergeCell ref="F8:H8"/>
    <mergeCell ref="A12:K12"/>
  </mergeCells>
  <pageMargins left="0.25" right="0.25" top="0.75" bottom="0.75" header="0.3" footer="0.3"/>
  <pageSetup paperSize="9" scale="83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5" max="11" man="1"/>
  </rowBreaks>
  <colBreaks count="1" manualBreakCount="1">
    <brk id="12" max="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60" zoomScaleNormal="70" workbookViewId="0">
      <selection activeCell="J16" sqref="J16"/>
    </sheetView>
  </sheetViews>
  <sheetFormatPr defaultColWidth="11" defaultRowHeight="15.75"/>
  <cols>
    <col min="2" max="2" width="35.875" customWidth="1"/>
    <col min="3" max="3" width="8" bestFit="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0" t="s">
        <v>67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"/>
    </row>
    <row r="2" spans="1:12" ht="60">
      <c r="A2" s="141" t="s">
        <v>0</v>
      </c>
      <c r="B2" s="141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2" t="s">
        <v>9</v>
      </c>
      <c r="B3" s="143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26.25">
      <c r="A4" s="23">
        <v>1</v>
      </c>
      <c r="B4" s="94" t="s">
        <v>68</v>
      </c>
      <c r="C4" s="92" t="s">
        <v>69</v>
      </c>
      <c r="D4" s="93">
        <v>4</v>
      </c>
      <c r="E4" s="25" t="s">
        <v>17</v>
      </c>
      <c r="F4" s="75"/>
      <c r="G4" s="77"/>
      <c r="H4" s="26">
        <f t="shared" ref="H4:H6" si="0">ROUND(G4*(1+(J4/100)),2)</f>
        <v>0</v>
      </c>
      <c r="I4" s="27">
        <f t="shared" ref="I4:I6" si="1">D4*G4</f>
        <v>0</v>
      </c>
      <c r="J4" s="78">
        <v>8</v>
      </c>
      <c r="K4" s="27">
        <f t="shared" ref="K4:K6" si="2">I4+I4*J4/100</f>
        <v>0</v>
      </c>
      <c r="L4" s="28"/>
    </row>
    <row r="5" spans="1:12" ht="26.25">
      <c r="A5" s="19">
        <v>2</v>
      </c>
      <c r="B5" s="82" t="s">
        <v>70</v>
      </c>
      <c r="C5" s="92" t="s">
        <v>71</v>
      </c>
      <c r="D5" s="93">
        <v>10</v>
      </c>
      <c r="E5" s="19" t="s">
        <v>17</v>
      </c>
      <c r="F5" s="79"/>
      <c r="G5" s="77"/>
      <c r="H5" s="26">
        <f t="shared" si="0"/>
        <v>0</v>
      </c>
      <c r="I5" s="27">
        <f t="shared" si="1"/>
        <v>0</v>
      </c>
      <c r="J5" s="79">
        <v>8</v>
      </c>
      <c r="K5" s="27">
        <f t="shared" si="2"/>
        <v>0</v>
      </c>
      <c r="L5" s="19"/>
    </row>
    <row r="6" spans="1:12" ht="26.25" thickBot="1">
      <c r="A6" s="19">
        <v>3</v>
      </c>
      <c r="B6" s="82" t="s">
        <v>72</v>
      </c>
      <c r="C6" s="92" t="s">
        <v>73</v>
      </c>
      <c r="D6" s="93">
        <v>10</v>
      </c>
      <c r="E6" s="19" t="s">
        <v>17</v>
      </c>
      <c r="F6" s="80"/>
      <c r="G6" s="77"/>
      <c r="H6" s="26">
        <f t="shared" si="0"/>
        <v>0</v>
      </c>
      <c r="I6" s="27">
        <f t="shared" si="1"/>
        <v>0</v>
      </c>
      <c r="J6" s="79">
        <v>8</v>
      </c>
      <c r="K6" s="27">
        <f t="shared" si="2"/>
        <v>0</v>
      </c>
      <c r="L6" s="19"/>
    </row>
    <row r="7" spans="1:12" ht="16.5" thickBot="1">
      <c r="B7" s="21"/>
      <c r="C7" s="21"/>
      <c r="F7" s="144" t="s">
        <v>22</v>
      </c>
      <c r="G7" s="144"/>
      <c r="H7" s="144"/>
      <c r="I7" s="30">
        <f>SUM(I4:I6)</f>
        <v>0</v>
      </c>
      <c r="K7" s="30">
        <f>SUM(K4:K6)</f>
        <v>0</v>
      </c>
    </row>
    <row r="9" spans="1:12">
      <c r="A9" s="34" t="s">
        <v>29</v>
      </c>
      <c r="B9" s="35"/>
      <c r="C9" s="35"/>
      <c r="D9" s="35"/>
      <c r="E9" s="35"/>
      <c r="F9" s="36"/>
      <c r="G9" s="36"/>
      <c r="H9" s="36"/>
      <c r="I9" s="36"/>
      <c r="J9" s="36"/>
      <c r="K9" s="36"/>
    </row>
    <row r="10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2" ht="38.25" customHeight="1">
      <c r="A11" s="145" t="s">
        <v>30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</row>
    <row r="12" spans="1:12">
      <c r="A12" s="32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2">
      <c r="A13" s="39" t="s">
        <v>31</v>
      </c>
      <c r="B13" s="31"/>
      <c r="C13" s="31"/>
      <c r="D13" s="31"/>
      <c r="E13" s="31"/>
      <c r="F13" s="33"/>
      <c r="G13" s="33"/>
      <c r="H13" s="33"/>
      <c r="I13" s="33"/>
      <c r="J13" s="33"/>
      <c r="K13" s="33"/>
    </row>
    <row r="14" spans="1:12">
      <c r="A14" s="39"/>
      <c r="B14" s="31"/>
      <c r="C14" s="31"/>
      <c r="D14" s="31"/>
      <c r="E14" s="31"/>
      <c r="F14" s="33"/>
      <c r="G14" s="33"/>
      <c r="H14" s="33"/>
      <c r="I14" s="33"/>
      <c r="J14" s="33"/>
      <c r="K14" s="33"/>
    </row>
    <row r="15" spans="1:12">
      <c r="A15" s="31"/>
      <c r="B15" s="31"/>
      <c r="C15" s="31"/>
      <c r="D15" s="31"/>
      <c r="E15" s="31"/>
      <c r="F15" s="33"/>
      <c r="G15" s="33"/>
      <c r="H15" s="33"/>
      <c r="I15" s="33"/>
      <c r="J15" s="33"/>
      <c r="K15" s="33"/>
    </row>
    <row r="16" spans="1:12">
      <c r="A16" s="31"/>
      <c r="B16" s="31"/>
      <c r="C16" s="31"/>
      <c r="D16" s="31"/>
      <c r="E16" s="31"/>
      <c r="F16" s="33"/>
      <c r="G16" s="33"/>
      <c r="H16" s="33"/>
      <c r="I16" s="33" t="s">
        <v>32</v>
      </c>
      <c r="J16" s="33"/>
      <c r="K16" s="33"/>
    </row>
    <row r="17" spans="1:11">
      <c r="A17" s="31"/>
      <c r="B17" s="31"/>
      <c r="C17" s="31"/>
      <c r="D17" s="31"/>
      <c r="E17" s="31"/>
      <c r="F17" s="33"/>
      <c r="G17" s="33"/>
      <c r="H17" s="33"/>
      <c r="I17" s="33" t="s">
        <v>33</v>
      </c>
      <c r="J17" s="33"/>
      <c r="K17" s="33"/>
    </row>
  </sheetData>
  <mergeCells count="5">
    <mergeCell ref="A1:K1"/>
    <mergeCell ref="A2:B2"/>
    <mergeCell ref="A3:B3"/>
    <mergeCell ref="F7:H7"/>
    <mergeCell ref="A11:K11"/>
  </mergeCells>
  <pageMargins left="0.25" right="0.25" top="0.75" bottom="0.75" header="0.3" footer="0.3"/>
  <pageSetup paperSize="9" scale="82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N27" sqref="N27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0" t="s">
        <v>75</v>
      </c>
      <c r="B1" s="140"/>
      <c r="C1" s="140"/>
      <c r="D1" s="140"/>
      <c r="E1" s="140"/>
      <c r="F1" s="140"/>
      <c r="G1" s="140"/>
      <c r="H1" s="140"/>
      <c r="I1" s="140"/>
      <c r="J1" s="140"/>
      <c r="K1" s="1"/>
    </row>
    <row r="2" spans="1:11" ht="60">
      <c r="A2" s="141" t="s">
        <v>0</v>
      </c>
      <c r="B2" s="141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2" t="s">
        <v>9</v>
      </c>
      <c r="B3" s="143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50.25" customHeight="1" thickBot="1">
      <c r="A4" s="23">
        <v>1</v>
      </c>
      <c r="B4" s="96" t="s">
        <v>79</v>
      </c>
      <c r="C4" s="23">
        <v>150000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4" t="s">
        <v>22</v>
      </c>
      <c r="F5" s="144"/>
      <c r="G5" s="144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5" t="s">
        <v>30</v>
      </c>
      <c r="B9" s="146"/>
      <c r="C9" s="146"/>
      <c r="D9" s="146"/>
      <c r="E9" s="146"/>
      <c r="F9" s="146"/>
      <c r="G9" s="146"/>
      <c r="H9" s="146"/>
      <c r="I9" s="146"/>
      <c r="J9" s="146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24</vt:i4>
      </vt:variant>
    </vt:vector>
  </HeadingPairs>
  <TitlesOfParts>
    <vt:vector size="50" baseType="lpstr">
      <vt:lpstr>Pakiet Nr 1</vt:lpstr>
      <vt:lpstr>Pakiet Nr 2</vt:lpstr>
      <vt:lpstr>Pakiet Nr 3</vt:lpstr>
      <vt:lpstr>Pakiet Nr 4</vt:lpstr>
      <vt:lpstr>Pakiet Nr 5</vt:lpstr>
      <vt:lpstr>Pakiet Nr 6</vt:lpstr>
      <vt:lpstr>Pakiet Nr 7</vt:lpstr>
      <vt:lpstr>Pakiet Nr 8</vt:lpstr>
      <vt:lpstr>Pakiet Nr 9</vt:lpstr>
      <vt:lpstr>Pakiet Nr 10</vt:lpstr>
      <vt:lpstr>Pakiet Nr 11</vt:lpstr>
      <vt:lpstr>Pakiet Nr 12</vt:lpstr>
      <vt:lpstr>Pakiet Nr 13</vt:lpstr>
      <vt:lpstr>Pakiet Nr 14</vt:lpstr>
      <vt:lpstr>Pakiet Nr 15</vt:lpstr>
      <vt:lpstr>Pakiet Nr 16</vt:lpstr>
      <vt:lpstr>Pakiet Nr 17</vt:lpstr>
      <vt:lpstr>Pakiet Nr 18</vt:lpstr>
      <vt:lpstr>Pakiet Nr 19</vt:lpstr>
      <vt:lpstr>Pakiet Nr 20</vt:lpstr>
      <vt:lpstr>Pakiet Nr 21</vt:lpstr>
      <vt:lpstr>Pakiet Nr 22</vt:lpstr>
      <vt:lpstr>Pakiet Nr 23</vt:lpstr>
      <vt:lpstr>Pakiet Nr 24</vt:lpstr>
      <vt:lpstr>Pakiet Nr 25</vt:lpstr>
      <vt:lpstr>Pakiet Nr 26</vt:lpstr>
      <vt:lpstr>'Pakiet Nr 1'!Obszar_wydruku</vt:lpstr>
      <vt:lpstr>'Pakiet Nr 10'!Obszar_wydruku</vt:lpstr>
      <vt:lpstr>'Pakiet Nr 11'!Obszar_wydruku</vt:lpstr>
      <vt:lpstr>'Pakiet Nr 12'!Obszar_wydruku</vt:lpstr>
      <vt:lpstr>'Pakiet Nr 13'!Obszar_wydruku</vt:lpstr>
      <vt:lpstr>'Pakiet Nr 14'!Obszar_wydruku</vt:lpstr>
      <vt:lpstr>'Pakiet Nr 15'!Obszar_wydruku</vt:lpstr>
      <vt:lpstr>'Pakiet Nr 16'!Obszar_wydruku</vt:lpstr>
      <vt:lpstr>'Pakiet Nr 17'!Obszar_wydruku</vt:lpstr>
      <vt:lpstr>'Pakiet Nr 18'!Obszar_wydruku</vt:lpstr>
      <vt:lpstr>'Pakiet Nr 19'!Obszar_wydruku</vt:lpstr>
      <vt:lpstr>'Pakiet Nr 20'!Obszar_wydruku</vt:lpstr>
      <vt:lpstr>'Pakiet Nr 21'!Obszar_wydruku</vt:lpstr>
      <vt:lpstr>'Pakiet Nr 22'!Obszar_wydruku</vt:lpstr>
      <vt:lpstr>'Pakiet Nr 23'!Obszar_wydruku</vt:lpstr>
      <vt:lpstr>'Pakiet Nr 24'!Obszar_wydruku</vt:lpstr>
      <vt:lpstr>'Pakiet Nr 25'!Obszar_wydruku</vt:lpstr>
      <vt:lpstr>'Pakiet Nr 26'!Obszar_wydruku</vt:lpstr>
      <vt:lpstr>'Pakiet Nr 4'!Obszar_wydruku</vt:lpstr>
      <vt:lpstr>'Pakiet Nr 5'!Obszar_wydruku</vt:lpstr>
      <vt:lpstr>'Pakiet Nr 6'!Obszar_wydruku</vt:lpstr>
      <vt:lpstr>'Pakiet Nr 7'!Obszar_wydruku</vt:lpstr>
      <vt:lpstr>'Pakiet Nr 8'!Obszar_wydruku</vt:lpstr>
      <vt:lpstr>'Pakiet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Ewa Walkowiak-Dziubich</cp:lastModifiedBy>
  <cp:lastPrinted>2018-11-11T23:01:18Z</cp:lastPrinted>
  <dcterms:created xsi:type="dcterms:W3CDTF">2018-11-01T19:23:14Z</dcterms:created>
  <dcterms:modified xsi:type="dcterms:W3CDTF">2018-12-04T09:00:35Z</dcterms:modified>
</cp:coreProperties>
</file>